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mburgbasket.sharepoint.com/sites/gs/Freigegebene Dokumente/Saisons/2022-2023/!!!Saison 22-23/Jugend/JQT 2023/Spielpläne/"/>
    </mc:Choice>
  </mc:AlternateContent>
  <xr:revisionPtr revIDLastSave="1" documentId="8_{4231140E-A33F-4D38-AEB4-A9382F1942B6}" xr6:coauthVersionLast="36" xr6:coauthVersionMax="47" xr10:uidLastSave="{BABAD903-7675-42F5-8DAD-AFD294A60D90}"/>
  <bookViews>
    <workbookView xWindow="-120" yWindow="270" windowWidth="29040" windowHeight="15450" activeTab="1" xr2:uid="{00000000-000D-0000-FFFF-FFFF00000000}"/>
  </bookViews>
  <sheets>
    <sheet name="M12, Runde 1" sheetId="6" r:id="rId1"/>
    <sheet name="M12, Runde 2" sheetId="8" r:id="rId2"/>
    <sheet name="SBB zum Ausdrucken" sheetId="9" r:id="rId3"/>
  </sheets>
  <externalReferences>
    <externalReference r:id="rId4"/>
    <externalReference r:id="rId5"/>
  </externalReferences>
  <definedNames>
    <definedName name="_KG1">[1]Daten!$A$5:$C$784</definedName>
    <definedName name="_KG11">[2]Daten!$A$5:$C$787</definedName>
    <definedName name="_KG21">'[2]Ansetzungen Tage'!$T$1:$AE$466</definedName>
    <definedName name="_MEN2">[2]Men!#REF!</definedName>
    <definedName name="_MEN3">[2]Men!$A$1:$I$149</definedName>
    <definedName name="_NA2">[1]Daten!$I$5</definedName>
    <definedName name="_SP1">'[2]Ansetzungen Tage'!$Q$1:$AF$466</definedName>
    <definedName name="DaHiT">[1]DaHi!$A$6:$I$78</definedName>
    <definedName name="DaLoT">[1]DaLo!$A$6:$I$27</definedName>
    <definedName name="DamenSp">[2]Women!$A$1:$I$40</definedName>
    <definedName name="Datum">[1]Daten!$E$11:$F$13</definedName>
    <definedName name="DATUM2">[2]Daten!$E$11:$F$14</definedName>
    <definedName name="_xlnm.Print_Area" localSheetId="0">'M12, Runde 1'!$A$2:$AN$94</definedName>
    <definedName name="_xlnm.Print_Area" localSheetId="1">'M12, Runde 2'!$A$2:$AN$61</definedName>
    <definedName name="_xlnm.Print_Area" localSheetId="2">'SBB zum Ausdrucken'!$B$2:$AL$74</definedName>
    <definedName name="Halle">[1]Daten!$H$11:$I$30</definedName>
    <definedName name="HeHiT">[1]HeHi!$A$6:$I$118</definedName>
    <definedName name="HeLoT">[1]HeLo!$A$6:$I$41</definedName>
    <definedName name="Men">[2]Men!#REF!</definedName>
    <definedName name="MenOld">'[2]Men old'!$A$1:$I$33</definedName>
    <definedName name="mU14T">[1]mU14!$A$6:$I$41</definedName>
    <definedName name="mU16T">[1]mU16!$A$6:$I$126</definedName>
    <definedName name="mU18T">[1]mU18!$A$6:$I$62</definedName>
    <definedName name="SP">[1]Ansetzung!$Q$1:$AE$999</definedName>
    <definedName name="Spiel" localSheetId="2">'SBB zum Ausdrucken'!$F$7</definedName>
    <definedName name="Spiel1">'SBB zum Ausdrucken'!$H$1</definedName>
    <definedName name="Spiel2">'[2]Plan int.'!$G$1</definedName>
    <definedName name="wU14T">[1]wU14!$A$6:$I$82</definedName>
    <definedName name="wU16T">[2]Men!#REF!</definedName>
    <definedName name="wU18T">[1]wU18!$A$6:$I$62</definedName>
  </definedNames>
  <calcPr calcId="191029"/>
</workbook>
</file>

<file path=xl/calcChain.xml><?xml version="1.0" encoding="utf-8"?>
<calcChain xmlns="http://schemas.openxmlformats.org/spreadsheetml/2006/main">
  <c r="V61" i="8" l="1"/>
  <c r="J61" i="8"/>
  <c r="AK29" i="8"/>
  <c r="AK28" i="8"/>
  <c r="AK23" i="8"/>
  <c r="AK22" i="8"/>
  <c r="R33" i="8"/>
  <c r="AR128" i="9" l="1"/>
  <c r="AS128" i="9"/>
  <c r="AT128" i="9"/>
  <c r="AU128" i="9"/>
  <c r="AX128" i="9"/>
  <c r="AY128" i="9"/>
  <c r="BC128" i="9"/>
  <c r="AR129" i="9"/>
  <c r="AS129" i="9"/>
  <c r="AT129" i="9"/>
  <c r="AU129" i="9"/>
  <c r="BC129" i="9" s="1"/>
  <c r="AX129" i="9"/>
  <c r="AY129" i="9"/>
  <c r="AZ129" i="9"/>
  <c r="AR130" i="9"/>
  <c r="AS130" i="9"/>
  <c r="AT130" i="9"/>
  <c r="AU130" i="9"/>
  <c r="BC130" i="9" s="1"/>
  <c r="AX130" i="9"/>
  <c r="AY130" i="9"/>
  <c r="AR131" i="9"/>
  <c r="AS131" i="9"/>
  <c r="AT131" i="9"/>
  <c r="AU131" i="9"/>
  <c r="BC131" i="9" s="1"/>
  <c r="AX131" i="9"/>
  <c r="AY131" i="9"/>
  <c r="AR132" i="9"/>
  <c r="AS132" i="9"/>
  <c r="AT132" i="9"/>
  <c r="AU132" i="9"/>
  <c r="BC132" i="9" s="1"/>
  <c r="AX132" i="9"/>
  <c r="AY132" i="9"/>
  <c r="AR133" i="9"/>
  <c r="AS133" i="9"/>
  <c r="AT133" i="9"/>
  <c r="AU133" i="9"/>
  <c r="BC133" i="9" s="1"/>
  <c r="AX133" i="9"/>
  <c r="AY133" i="9"/>
  <c r="AR134" i="9"/>
  <c r="AS134" i="9"/>
  <c r="AT134" i="9"/>
  <c r="AU134" i="9"/>
  <c r="BC134" i="9" s="1"/>
  <c r="AX134" i="9"/>
  <c r="AY134" i="9"/>
  <c r="AR135" i="9"/>
  <c r="AS135" i="9"/>
  <c r="AT135" i="9"/>
  <c r="AU135" i="9"/>
  <c r="BC135" i="9" s="1"/>
  <c r="AX135" i="9"/>
  <c r="AY135" i="9"/>
  <c r="AR136" i="9"/>
  <c r="AS136" i="9"/>
  <c r="AT136" i="9"/>
  <c r="AU136" i="9"/>
  <c r="BC136" i="9" s="1"/>
  <c r="AX136" i="9"/>
  <c r="AY136" i="9"/>
  <c r="AR137" i="9"/>
  <c r="AS137" i="9"/>
  <c r="AT137" i="9"/>
  <c r="AU137" i="9"/>
  <c r="BC137" i="9" s="1"/>
  <c r="AX137" i="9"/>
  <c r="AY137" i="9"/>
  <c r="AR138" i="9"/>
  <c r="AS138" i="9"/>
  <c r="AT138" i="9"/>
  <c r="AU138" i="9"/>
  <c r="BC138" i="9" s="1"/>
  <c r="AX138" i="9"/>
  <c r="AY138" i="9"/>
  <c r="AR139" i="9"/>
  <c r="AS139" i="9"/>
  <c r="AT139" i="9"/>
  <c r="AU139" i="9"/>
  <c r="BC139" i="9" s="1"/>
  <c r="AX139" i="9"/>
  <c r="AY139" i="9"/>
  <c r="AR140" i="9"/>
  <c r="AS140" i="9"/>
  <c r="AT140" i="9"/>
  <c r="AU140" i="9"/>
  <c r="BC140" i="9" s="1"/>
  <c r="AX140" i="9"/>
  <c r="AY140" i="9"/>
  <c r="AX127" i="9"/>
  <c r="AU127" i="9"/>
  <c r="AT127" i="9"/>
  <c r="AS127" i="9"/>
  <c r="AR127" i="9"/>
  <c r="AK61" i="8" l="1"/>
  <c r="AG61" i="8"/>
  <c r="AC61" i="8"/>
  <c r="Y61" i="8"/>
  <c r="R34" i="8" l="1"/>
  <c r="AW140" i="9" s="1"/>
  <c r="N34" i="8"/>
  <c r="AW139" i="9"/>
  <c r="N33" i="8"/>
  <c r="AV139" i="9" l="1"/>
  <c r="AK33" i="8"/>
  <c r="AZ139" i="9" s="1"/>
  <c r="AV140" i="9"/>
  <c r="AK34" i="8"/>
  <c r="AZ140" i="9" s="1"/>
  <c r="S61" i="8"/>
  <c r="P61" i="8"/>
  <c r="M61" i="8"/>
  <c r="AF19" i="6"/>
  <c r="AF20" i="6"/>
  <c r="AF11" i="9" l="1"/>
  <c r="BC127" i="9"/>
  <c r="AY127" i="9"/>
  <c r="AR124" i="9"/>
  <c r="AS124" i="9"/>
  <c r="AT124" i="9"/>
  <c r="AU124" i="9"/>
  <c r="BC124" i="9" s="1"/>
  <c r="AR125" i="9"/>
  <c r="AS125" i="9"/>
  <c r="AT125" i="9"/>
  <c r="AU125" i="9"/>
  <c r="BC125" i="9" s="1"/>
  <c r="AR126" i="9"/>
  <c r="AS126" i="9"/>
  <c r="AT126" i="9"/>
  <c r="AU126" i="9"/>
  <c r="BC126" i="9" s="1"/>
  <c r="AR105" i="9"/>
  <c r="AS105" i="9"/>
  <c r="AT105" i="9"/>
  <c r="AU105" i="9"/>
  <c r="BC105" i="9" s="1"/>
  <c r="AR106" i="9"/>
  <c r="AS106" i="9"/>
  <c r="AT106" i="9"/>
  <c r="AU106" i="9"/>
  <c r="BC106" i="9" s="1"/>
  <c r="AR107" i="9"/>
  <c r="AS107" i="9"/>
  <c r="AT107" i="9"/>
  <c r="AU107" i="9"/>
  <c r="BC107" i="9" s="1"/>
  <c r="AR108" i="9"/>
  <c r="AS108" i="9"/>
  <c r="AT108" i="9"/>
  <c r="AU108" i="9"/>
  <c r="BC108" i="9" s="1"/>
  <c r="AR109" i="9"/>
  <c r="AS109" i="9"/>
  <c r="AT109" i="9"/>
  <c r="AU109" i="9"/>
  <c r="BC109" i="9" s="1"/>
  <c r="AR110" i="9"/>
  <c r="AS110" i="9"/>
  <c r="AT110" i="9"/>
  <c r="AU110" i="9"/>
  <c r="BC110" i="9" s="1"/>
  <c r="AR111" i="9"/>
  <c r="AS111" i="9"/>
  <c r="AT111" i="9"/>
  <c r="AU111" i="9"/>
  <c r="BC111" i="9" s="1"/>
  <c r="AR112" i="9"/>
  <c r="AS112" i="9"/>
  <c r="AT112" i="9"/>
  <c r="AU112" i="9"/>
  <c r="BC112" i="9" s="1"/>
  <c r="AR113" i="9"/>
  <c r="AS113" i="9"/>
  <c r="AT113" i="9"/>
  <c r="AU113" i="9"/>
  <c r="BC113" i="9" s="1"/>
  <c r="AR114" i="9"/>
  <c r="AS114" i="9"/>
  <c r="AT114" i="9"/>
  <c r="AU114" i="9"/>
  <c r="BC114" i="9" s="1"/>
  <c r="AR115" i="9"/>
  <c r="AS115" i="9"/>
  <c r="AT115" i="9"/>
  <c r="AU115" i="9"/>
  <c r="BC115" i="9" s="1"/>
  <c r="AR116" i="9"/>
  <c r="AS116" i="9"/>
  <c r="AT116" i="9"/>
  <c r="AU116" i="9"/>
  <c r="BC116" i="9" s="1"/>
  <c r="AR117" i="9"/>
  <c r="AS117" i="9"/>
  <c r="AT117" i="9"/>
  <c r="AU117" i="9"/>
  <c r="BC117" i="9" s="1"/>
  <c r="AR118" i="9"/>
  <c r="AS118" i="9"/>
  <c r="AT118" i="9"/>
  <c r="AU118" i="9"/>
  <c r="BC118" i="9" s="1"/>
  <c r="AR119" i="9"/>
  <c r="AS119" i="9"/>
  <c r="AT119" i="9"/>
  <c r="AU119" i="9"/>
  <c r="BC119" i="9" s="1"/>
  <c r="AR120" i="9"/>
  <c r="AS120" i="9"/>
  <c r="AT120" i="9"/>
  <c r="AU120" i="9"/>
  <c r="BC120" i="9" s="1"/>
  <c r="AR121" i="9"/>
  <c r="AS121" i="9"/>
  <c r="AT121" i="9"/>
  <c r="AU121" i="9"/>
  <c r="BC121" i="9" s="1"/>
  <c r="AR122" i="9"/>
  <c r="AS122" i="9"/>
  <c r="AT122" i="9"/>
  <c r="AU122" i="9"/>
  <c r="BC122" i="9" s="1"/>
  <c r="AR123" i="9"/>
  <c r="AS123" i="9"/>
  <c r="AT123" i="9"/>
  <c r="AU123" i="9"/>
  <c r="BC123" i="9" s="1"/>
  <c r="AR104" i="9"/>
  <c r="AS104" i="9"/>
  <c r="AT104" i="9"/>
  <c r="AU104" i="9"/>
  <c r="BC104" i="9" s="1"/>
  <c r="L5" i="9" l="1"/>
  <c r="L7" i="9"/>
  <c r="T5" i="9"/>
  <c r="F7" i="9"/>
  <c r="V7" i="9"/>
  <c r="AF44" i="6" l="1"/>
  <c r="AY126" i="9" s="1"/>
  <c r="AF43" i="6"/>
  <c r="AY125" i="9" s="1"/>
  <c r="AF42" i="6"/>
  <c r="AY124" i="9" s="1"/>
  <c r="AF41" i="6"/>
  <c r="AY123" i="9" s="1"/>
  <c r="AF40" i="6"/>
  <c r="AY122" i="9" s="1"/>
  <c r="AF39" i="6"/>
  <c r="AY121" i="9" s="1"/>
  <c r="AF36" i="6"/>
  <c r="AY120" i="9" s="1"/>
  <c r="AF35" i="6"/>
  <c r="AY119" i="9" s="1"/>
  <c r="AF34" i="6"/>
  <c r="AY118" i="9" s="1"/>
  <c r="AF33" i="6"/>
  <c r="AY117" i="9" s="1"/>
  <c r="AF32" i="6"/>
  <c r="AY116" i="9" s="1"/>
  <c r="AF31" i="6"/>
  <c r="AY115" i="9" s="1"/>
  <c r="AF28" i="6"/>
  <c r="AY114" i="9" s="1"/>
  <c r="AF27" i="6"/>
  <c r="AY113" i="9" s="1"/>
  <c r="AF26" i="6"/>
  <c r="AY112" i="9" s="1"/>
  <c r="AF25" i="6"/>
  <c r="AY111" i="9" s="1"/>
  <c r="AF24" i="6"/>
  <c r="AY110" i="9" s="1"/>
  <c r="AF23" i="6"/>
  <c r="AY109" i="9" s="1"/>
  <c r="AY108" i="9"/>
  <c r="AY107" i="9"/>
  <c r="AF18" i="6"/>
  <c r="AY106" i="9" s="1"/>
  <c r="AF17" i="6"/>
  <c r="AY105" i="9" s="1"/>
  <c r="AF16" i="6"/>
  <c r="AY104" i="9" s="1"/>
  <c r="AA7" i="9" s="1"/>
  <c r="AB44" i="6"/>
  <c r="AX126" i="9" s="1"/>
  <c r="AB43" i="6"/>
  <c r="AX125" i="9" s="1"/>
  <c r="AB42" i="6"/>
  <c r="AX124" i="9" s="1"/>
  <c r="AB41" i="6"/>
  <c r="AX123" i="9" s="1"/>
  <c r="AB40" i="6"/>
  <c r="AX122" i="9" s="1"/>
  <c r="AB39" i="6"/>
  <c r="AX121" i="9" s="1"/>
  <c r="AB36" i="6"/>
  <c r="AX120" i="9" s="1"/>
  <c r="AB35" i="6"/>
  <c r="AX119" i="9" s="1"/>
  <c r="AB34" i="6"/>
  <c r="AX118" i="9" s="1"/>
  <c r="AB33" i="6"/>
  <c r="AX117" i="9" s="1"/>
  <c r="AB31" i="6"/>
  <c r="AX115" i="9" s="1"/>
  <c r="AB32" i="6"/>
  <c r="AX116" i="9" s="1"/>
  <c r="AB28" i="6"/>
  <c r="AX114" i="9" s="1"/>
  <c r="AB27" i="6"/>
  <c r="AX113" i="9" s="1"/>
  <c r="AB26" i="6"/>
  <c r="AX112" i="9" s="1"/>
  <c r="AB25" i="6"/>
  <c r="AX111" i="9" s="1"/>
  <c r="AB24" i="6"/>
  <c r="AX110" i="9" s="1"/>
  <c r="AB23" i="6"/>
  <c r="AX109" i="9" s="1"/>
  <c r="AB20" i="6"/>
  <c r="AX108" i="9" s="1"/>
  <c r="AB19" i="6"/>
  <c r="AX107" i="9" s="1"/>
  <c r="AB18" i="6"/>
  <c r="AX106" i="9" s="1"/>
  <c r="AB17" i="6"/>
  <c r="AX105" i="9" s="1"/>
  <c r="AB16" i="6"/>
  <c r="AX104" i="9" s="1"/>
  <c r="AA5" i="9" s="1"/>
  <c r="T12" i="8"/>
  <c r="G61" i="8"/>
  <c r="D61" i="8"/>
  <c r="A61" i="8"/>
  <c r="I57" i="8"/>
  <c r="E57" i="8"/>
  <c r="S56" i="8"/>
  <c r="Q56" i="8"/>
  <c r="E56" i="8"/>
  <c r="B56" i="8"/>
  <c r="I54" i="8" s="1"/>
  <c r="S55" i="8"/>
  <c r="Q55" i="8"/>
  <c r="W57" i="8" s="1"/>
  <c r="K55" i="8"/>
  <c r="I55" i="8"/>
  <c r="B55" i="8"/>
  <c r="E54" i="8" s="1"/>
  <c r="A54" i="8"/>
  <c r="AA52" i="8"/>
  <c r="Y52" i="8"/>
  <c r="W52" i="8"/>
  <c r="U52" i="8"/>
  <c r="I51" i="8"/>
  <c r="E51" i="8"/>
  <c r="B51" i="8"/>
  <c r="M48" i="8" s="1"/>
  <c r="O50" i="8"/>
  <c r="M50" i="8"/>
  <c r="E50" i="8"/>
  <c r="B50" i="8"/>
  <c r="I48" i="8" s="1"/>
  <c r="O49" i="8"/>
  <c r="M49" i="8"/>
  <c r="K49" i="8"/>
  <c r="I49" i="8"/>
  <c r="B49" i="8"/>
  <c r="E48" i="8" s="1"/>
  <c r="A48" i="8"/>
  <c r="AA46" i="8"/>
  <c r="Y46" i="8"/>
  <c r="W46" i="8"/>
  <c r="U46" i="8"/>
  <c r="I45" i="8"/>
  <c r="E45" i="8"/>
  <c r="O44" i="8"/>
  <c r="M44" i="8"/>
  <c r="E44" i="8"/>
  <c r="B44" i="8"/>
  <c r="I42" i="8" s="1"/>
  <c r="O43" i="8"/>
  <c r="M43" i="8"/>
  <c r="K43" i="8"/>
  <c r="I43" i="8"/>
  <c r="B43" i="8"/>
  <c r="E42" i="8" s="1"/>
  <c r="A42" i="8"/>
  <c r="I39" i="8"/>
  <c r="E39" i="8"/>
  <c r="O38" i="8"/>
  <c r="M38" i="8"/>
  <c r="E38" i="8"/>
  <c r="B38" i="8"/>
  <c r="I36" i="8" s="1"/>
  <c r="O37" i="8"/>
  <c r="M37" i="8"/>
  <c r="K37" i="8"/>
  <c r="I37" i="8"/>
  <c r="B37" i="8"/>
  <c r="E36" i="8" s="1"/>
  <c r="A36" i="8"/>
  <c r="A34" i="8"/>
  <c r="AQ140" i="9" s="1"/>
  <c r="BA140" i="9" s="1"/>
  <c r="A33" i="8"/>
  <c r="AQ139" i="9" s="1"/>
  <c r="BA139" i="9" s="1"/>
  <c r="R30" i="8"/>
  <c r="AW138" i="9" s="1"/>
  <c r="N30" i="8"/>
  <c r="AV138" i="9" s="1"/>
  <c r="A30" i="8"/>
  <c r="AQ138" i="9" s="1"/>
  <c r="BA138" i="9" s="1"/>
  <c r="R27" i="8"/>
  <c r="AW135" i="9" s="1"/>
  <c r="N27" i="8"/>
  <c r="AV135" i="9" s="1"/>
  <c r="A27" i="8"/>
  <c r="AQ135" i="9" s="1"/>
  <c r="BA135" i="9" s="1"/>
  <c r="R16" i="8"/>
  <c r="AW128" i="9" s="1"/>
  <c r="N16" i="8"/>
  <c r="AV128" i="9" s="1"/>
  <c r="A16" i="8"/>
  <c r="AQ128" i="9" s="1"/>
  <c r="BA128" i="9" s="1"/>
  <c r="R29" i="8"/>
  <c r="AW137" i="9" s="1"/>
  <c r="A29" i="8"/>
  <c r="AQ137" i="9" s="1"/>
  <c r="BA137" i="9" s="1"/>
  <c r="R24" i="8"/>
  <c r="AW134" i="9" s="1"/>
  <c r="A24" i="8"/>
  <c r="AQ134" i="9" s="1"/>
  <c r="BA134" i="9" s="1"/>
  <c r="R21" i="8"/>
  <c r="AW131" i="9" s="1"/>
  <c r="N21" i="8"/>
  <c r="AV131" i="9" s="1"/>
  <c r="A21" i="8"/>
  <c r="AQ131" i="9" s="1"/>
  <c r="BA131" i="9" s="1"/>
  <c r="N22" i="8"/>
  <c r="A22" i="8"/>
  <c r="AQ132" i="9" s="1"/>
  <c r="BA132" i="9" s="1"/>
  <c r="N23" i="8"/>
  <c r="AV133" i="9" s="1"/>
  <c r="A23" i="8"/>
  <c r="AQ133" i="9" s="1"/>
  <c r="BA133" i="9" s="1"/>
  <c r="N18" i="8"/>
  <c r="AV130" i="9" s="1"/>
  <c r="A18" i="8"/>
  <c r="AQ130" i="9" s="1"/>
  <c r="BA130" i="9" s="1"/>
  <c r="R15" i="8"/>
  <c r="AW127" i="9" s="1"/>
  <c r="N15" i="8"/>
  <c r="AV127" i="9" s="1"/>
  <c r="A15" i="8"/>
  <c r="AQ127" i="9" s="1"/>
  <c r="R28" i="8"/>
  <c r="AW136" i="9" s="1"/>
  <c r="A28" i="8"/>
  <c r="AQ136" i="9" s="1"/>
  <c r="BA136" i="9" s="1"/>
  <c r="R17" i="8"/>
  <c r="AW129" i="9" s="1"/>
  <c r="N17" i="8"/>
  <c r="AV129" i="9" s="1"/>
  <c r="A17" i="8"/>
  <c r="M73" i="6"/>
  <c r="I73" i="6"/>
  <c r="I72" i="6"/>
  <c r="E73" i="6"/>
  <c r="E71" i="6"/>
  <c r="I66" i="6"/>
  <c r="E66" i="6"/>
  <c r="E65" i="6"/>
  <c r="I60" i="6"/>
  <c r="E60" i="6"/>
  <c r="E59" i="6"/>
  <c r="E53" i="6"/>
  <c r="E72" i="6"/>
  <c r="AV132" i="9" l="1"/>
  <c r="AK24" i="8"/>
  <c r="U57" i="8"/>
  <c r="AA57" i="8"/>
  <c r="Y57" i="8"/>
  <c r="N24" i="8"/>
  <c r="AV134" i="9" s="1"/>
  <c r="AK16" i="8"/>
  <c r="BA127" i="9"/>
  <c r="AQ129" i="9"/>
  <c r="BA129" i="9" s="1"/>
  <c r="AZ128" i="9"/>
  <c r="U44" i="8"/>
  <c r="AZ132" i="9"/>
  <c r="AZ136" i="9"/>
  <c r="AZ134" i="9"/>
  <c r="AZ127" i="9"/>
  <c r="W49" i="8"/>
  <c r="U38" i="8"/>
  <c r="U39" i="8"/>
  <c r="W45" i="8"/>
  <c r="AA56" i="8"/>
  <c r="Y50" i="8"/>
  <c r="W50" i="8"/>
  <c r="U45" i="8"/>
  <c r="AA43" i="8"/>
  <c r="AA49" i="8"/>
  <c r="AA44" i="8"/>
  <c r="AA37" i="8"/>
  <c r="AA45" i="8"/>
  <c r="W51" i="8"/>
  <c r="W56" i="8"/>
  <c r="AA38" i="8"/>
  <c r="AA51" i="8"/>
  <c r="AA39" i="8"/>
  <c r="R18" i="8"/>
  <c r="AW130" i="9" s="1"/>
  <c r="B57" i="8"/>
  <c r="Q54" i="8" s="1"/>
  <c r="AK17" i="8"/>
  <c r="AZ130" i="9" s="1"/>
  <c r="AZ131" i="9"/>
  <c r="U50" i="8"/>
  <c r="Y39" i="8"/>
  <c r="Y45" i="8"/>
  <c r="W38" i="8"/>
  <c r="W44" i="8"/>
  <c r="AA50" i="8"/>
  <c r="U55" i="8"/>
  <c r="U56" i="8"/>
  <c r="U37" i="8"/>
  <c r="Y38" i="8"/>
  <c r="U43" i="8"/>
  <c r="Y44" i="8"/>
  <c r="W55" i="8"/>
  <c r="W37" i="8"/>
  <c r="W43" i="8"/>
  <c r="Y55" i="8"/>
  <c r="Y56" i="8"/>
  <c r="Y37" i="8"/>
  <c r="Y43" i="8"/>
  <c r="AA55" i="8"/>
  <c r="U51" i="8"/>
  <c r="U49" i="8"/>
  <c r="Y51" i="8"/>
  <c r="W39" i="8"/>
  <c r="Y49" i="8"/>
  <c r="S72" i="6"/>
  <c r="AZ137" i="9" l="1"/>
  <c r="U90" i="6"/>
  <c r="AR59" i="6"/>
  <c r="AS59" i="6"/>
  <c r="AR60" i="6"/>
  <c r="AS60" i="6"/>
  <c r="AR61" i="6"/>
  <c r="AS61" i="6"/>
  <c r="AR62" i="6"/>
  <c r="AS62" i="6"/>
  <c r="AR63" i="6"/>
  <c r="AS63" i="6"/>
  <c r="AS58" i="6"/>
  <c r="AR58" i="6"/>
  <c r="AR53" i="6"/>
  <c r="AS53" i="6"/>
  <c r="AR54" i="6"/>
  <c r="AS54" i="6"/>
  <c r="AR55" i="6"/>
  <c r="AS55" i="6"/>
  <c r="AR56" i="6"/>
  <c r="AS56" i="6"/>
  <c r="AR57" i="6"/>
  <c r="AS57" i="6"/>
  <c r="AS52" i="6"/>
  <c r="AR52" i="6"/>
  <c r="AV59" i="6"/>
  <c r="AW59" i="6"/>
  <c r="AV60" i="6"/>
  <c r="AW60" i="6"/>
  <c r="AV61" i="6"/>
  <c r="AW61" i="6"/>
  <c r="AV62" i="6"/>
  <c r="AW62" i="6"/>
  <c r="AV63" i="6"/>
  <c r="AW63" i="6"/>
  <c r="AW58" i="6"/>
  <c r="AV58" i="6"/>
  <c r="AV53" i="6"/>
  <c r="AW53" i="6"/>
  <c r="AV54" i="6"/>
  <c r="AW54" i="6"/>
  <c r="AV55" i="6"/>
  <c r="AW55" i="6"/>
  <c r="AV56" i="6"/>
  <c r="AW56" i="6"/>
  <c r="AV57" i="6"/>
  <c r="AW57" i="6"/>
  <c r="AW52" i="6"/>
  <c r="AV52" i="6"/>
  <c r="AR73" i="6"/>
  <c r="AS73" i="6"/>
  <c r="AR74" i="6"/>
  <c r="AS74" i="6"/>
  <c r="AS72" i="6"/>
  <c r="AR72" i="6"/>
  <c r="AR67" i="6"/>
  <c r="AS67" i="6"/>
  <c r="AR68" i="6"/>
  <c r="AS68" i="6"/>
  <c r="AR69" i="6"/>
  <c r="AS69" i="6"/>
  <c r="AR70" i="6"/>
  <c r="AS70" i="6"/>
  <c r="AR71" i="6"/>
  <c r="AS71" i="6"/>
  <c r="AS66" i="6"/>
  <c r="AR66" i="6"/>
  <c r="AV73" i="6"/>
  <c r="AW73" i="6"/>
  <c r="AV74" i="6"/>
  <c r="AW74" i="6"/>
  <c r="AW72" i="6"/>
  <c r="AV72" i="6"/>
  <c r="AV67" i="6"/>
  <c r="AW67" i="6"/>
  <c r="AV68" i="6"/>
  <c r="AW68" i="6"/>
  <c r="AV69" i="6"/>
  <c r="AW69" i="6"/>
  <c r="AV70" i="6"/>
  <c r="AW70" i="6"/>
  <c r="AV71" i="6"/>
  <c r="AW71" i="6"/>
  <c r="AW66" i="6"/>
  <c r="AV66" i="6"/>
  <c r="Q90" i="6"/>
  <c r="M90" i="6"/>
  <c r="M85" i="6"/>
  <c r="I85" i="6"/>
  <c r="E85" i="6"/>
  <c r="I84" i="6"/>
  <c r="E84" i="6"/>
  <c r="S83" i="6"/>
  <c r="Q83" i="6"/>
  <c r="O83" i="6"/>
  <c r="M83" i="6"/>
  <c r="E83" i="6"/>
  <c r="S82" i="6"/>
  <c r="Q82" i="6"/>
  <c r="O82" i="6"/>
  <c r="M82" i="6"/>
  <c r="A81" i="6"/>
  <c r="A42" i="6"/>
  <c r="AQ124" i="9" s="1"/>
  <c r="BA124" i="9" s="1"/>
  <c r="A41" i="6"/>
  <c r="AQ123" i="9" s="1"/>
  <c r="BA123" i="9" s="1"/>
  <c r="A36" i="6"/>
  <c r="AQ120" i="9" s="1"/>
  <c r="BA120" i="9" s="1"/>
  <c r="A35" i="6"/>
  <c r="AQ119" i="9" s="1"/>
  <c r="BA119" i="9" s="1"/>
  <c r="M79" i="6"/>
  <c r="I79" i="6"/>
  <c r="E79" i="6"/>
  <c r="I78" i="6"/>
  <c r="E78" i="6"/>
  <c r="S77" i="6"/>
  <c r="Q77" i="6"/>
  <c r="O77" i="6"/>
  <c r="M77" i="6"/>
  <c r="E77" i="6"/>
  <c r="S76" i="6"/>
  <c r="Q76" i="6"/>
  <c r="O76" i="6"/>
  <c r="M76" i="6"/>
  <c r="A75" i="6"/>
  <c r="A44" i="6"/>
  <c r="AQ126" i="9" s="1"/>
  <c r="BA126" i="9" s="1"/>
  <c r="A43" i="6"/>
  <c r="AQ125" i="9" s="1"/>
  <c r="BA125" i="9" s="1"/>
  <c r="A40" i="6"/>
  <c r="AQ122" i="9" s="1"/>
  <c r="BA122" i="9" s="1"/>
  <c r="A39" i="6"/>
  <c r="AQ121" i="9" s="1"/>
  <c r="BA121" i="9" s="1"/>
  <c r="B73" i="6"/>
  <c r="Q69" i="6" s="1"/>
  <c r="Q72" i="6"/>
  <c r="B72" i="6"/>
  <c r="S71" i="6"/>
  <c r="Q71" i="6"/>
  <c r="O71" i="6"/>
  <c r="M71" i="6"/>
  <c r="B71" i="6"/>
  <c r="I69" i="6" s="1"/>
  <c r="S70" i="6"/>
  <c r="Q70" i="6"/>
  <c r="O70" i="6"/>
  <c r="M70" i="6"/>
  <c r="K70" i="6"/>
  <c r="I70" i="6"/>
  <c r="B70" i="6"/>
  <c r="J90" i="6" s="1"/>
  <c r="A69" i="6"/>
  <c r="B66" i="6"/>
  <c r="M63" i="6" s="1"/>
  <c r="O65" i="6"/>
  <c r="M65" i="6"/>
  <c r="B65" i="6"/>
  <c r="G90" i="6" s="1"/>
  <c r="O64" i="6"/>
  <c r="M64" i="6"/>
  <c r="K64" i="6"/>
  <c r="I64" i="6"/>
  <c r="B64" i="6"/>
  <c r="AH12" i="6" s="1"/>
  <c r="A63" i="6"/>
  <c r="B60" i="6"/>
  <c r="AH9" i="6" s="1"/>
  <c r="O59" i="6"/>
  <c r="M59" i="6"/>
  <c r="B59" i="6"/>
  <c r="AH11" i="6" s="1"/>
  <c r="B83" i="6" s="1"/>
  <c r="O58" i="6"/>
  <c r="M58" i="6"/>
  <c r="K58" i="6"/>
  <c r="I58" i="6"/>
  <c r="B58" i="6"/>
  <c r="D90" i="6" s="1"/>
  <c r="A57" i="6"/>
  <c r="I54" i="6"/>
  <c r="E54" i="6"/>
  <c r="B54" i="6"/>
  <c r="AB11" i="6" s="1"/>
  <c r="AK42" i="6" s="1"/>
  <c r="AZ124" i="9" s="1"/>
  <c r="O53" i="6"/>
  <c r="M53" i="6"/>
  <c r="B53" i="6"/>
  <c r="A90" i="6" s="1"/>
  <c r="O52" i="6"/>
  <c r="M52" i="6"/>
  <c r="K52" i="6"/>
  <c r="I52" i="6"/>
  <c r="B52" i="6"/>
  <c r="AB9" i="6" s="1"/>
  <c r="A51" i="6"/>
  <c r="R18" i="6"/>
  <c r="AW106" i="9" s="1"/>
  <c r="N18" i="6"/>
  <c r="A18" i="6"/>
  <c r="AQ106" i="9" s="1"/>
  <c r="BA106" i="9" s="1"/>
  <c r="R25" i="6"/>
  <c r="AW111" i="9" s="1"/>
  <c r="N25" i="6"/>
  <c r="AV111" i="9" s="1"/>
  <c r="A25" i="6"/>
  <c r="AQ111" i="9" s="1"/>
  <c r="BA111" i="9" s="1"/>
  <c r="R32" i="6"/>
  <c r="N32" i="6"/>
  <c r="A32" i="6"/>
  <c r="AQ116" i="9" s="1"/>
  <c r="BA116" i="9" s="1"/>
  <c r="R17" i="6"/>
  <c r="N17" i="6"/>
  <c r="A17" i="6"/>
  <c r="AQ105" i="9" s="1"/>
  <c r="BA105" i="9" s="1"/>
  <c r="R24" i="6"/>
  <c r="AW110" i="9" s="1"/>
  <c r="N24" i="6"/>
  <c r="AV110" i="9" s="1"/>
  <c r="A24" i="6"/>
  <c r="AQ110" i="9" s="1"/>
  <c r="BA110" i="9" s="1"/>
  <c r="R31" i="6"/>
  <c r="N31" i="6"/>
  <c r="AV115" i="9" s="1"/>
  <c r="A31" i="6"/>
  <c r="AQ115" i="9" s="1"/>
  <c r="BA115" i="9" s="1"/>
  <c r="R20" i="6"/>
  <c r="AW108" i="9" s="1"/>
  <c r="N20" i="6"/>
  <c r="A20" i="6"/>
  <c r="AQ108" i="9" s="1"/>
  <c r="BA108" i="9" s="1"/>
  <c r="R19" i="6"/>
  <c r="N19" i="6"/>
  <c r="AV107" i="9" s="1"/>
  <c r="A19" i="6"/>
  <c r="AQ107" i="9" s="1"/>
  <c r="BA107" i="9" s="1"/>
  <c r="R26" i="6"/>
  <c r="N26" i="6"/>
  <c r="AV112" i="9" s="1"/>
  <c r="A26" i="6"/>
  <c r="AQ112" i="9" s="1"/>
  <c r="BA112" i="9" s="1"/>
  <c r="R27" i="6"/>
  <c r="N27" i="6"/>
  <c r="A27" i="6"/>
  <c r="AQ113" i="9" s="1"/>
  <c r="BA113" i="9" s="1"/>
  <c r="R34" i="6"/>
  <c r="N34" i="6"/>
  <c r="AV118" i="9" s="1"/>
  <c r="A34" i="6"/>
  <c r="AQ118" i="9" s="1"/>
  <c r="BA118" i="9" s="1"/>
  <c r="R33" i="6"/>
  <c r="AW117" i="9" s="1"/>
  <c r="N33" i="6"/>
  <c r="AV117" i="9" s="1"/>
  <c r="A33" i="6"/>
  <c r="AQ117" i="9" s="1"/>
  <c r="BA117" i="9" s="1"/>
  <c r="R28" i="6"/>
  <c r="AW114" i="9" s="1"/>
  <c r="N28" i="6"/>
  <c r="AV114" i="9" s="1"/>
  <c r="A28" i="6"/>
  <c r="AQ114" i="9" s="1"/>
  <c r="BA114" i="9" s="1"/>
  <c r="R23" i="6"/>
  <c r="N23" i="6"/>
  <c r="AV109" i="9" s="1"/>
  <c r="A23" i="6"/>
  <c r="AQ109" i="9" s="1"/>
  <c r="BA109" i="9" s="1"/>
  <c r="R16" i="6"/>
  <c r="N16" i="6"/>
  <c r="A16" i="6"/>
  <c r="AQ104" i="9" s="1"/>
  <c r="BA104" i="9" s="1"/>
  <c r="D5" i="9" s="1"/>
  <c r="Y61" i="6"/>
  <c r="AA61" i="6"/>
  <c r="U61" i="6"/>
  <c r="W61" i="6"/>
  <c r="AQ53" i="6"/>
  <c r="AK20" i="6" l="1"/>
  <c r="AZ108" i="9" s="1"/>
  <c r="AV106" i="9"/>
  <c r="AK33" i="6"/>
  <c r="AZ117" i="9" s="1"/>
  <c r="AW115" i="9"/>
  <c r="AK24" i="6"/>
  <c r="AZ110" i="9" s="1"/>
  <c r="AV108" i="9"/>
  <c r="AK26" i="6"/>
  <c r="AZ112" i="9" s="1"/>
  <c r="AW113" i="9"/>
  <c r="AK18" i="6"/>
  <c r="AZ106" i="9" s="1"/>
  <c r="AW104" i="9"/>
  <c r="V3" i="9" s="1"/>
  <c r="G32" i="9" s="1"/>
  <c r="AK32" i="6"/>
  <c r="AZ116" i="9" s="1"/>
  <c r="AW118" i="9"/>
  <c r="AK17" i="6"/>
  <c r="AZ105" i="9" s="1"/>
  <c r="AV104" i="9"/>
  <c r="G3" i="9" s="1"/>
  <c r="G9" i="9" s="1"/>
  <c r="AK27" i="6"/>
  <c r="AZ113" i="9" s="1"/>
  <c r="AV116" i="9"/>
  <c r="AK19" i="6"/>
  <c r="AZ107" i="9" s="1"/>
  <c r="AV105" i="9"/>
  <c r="AK34" i="6"/>
  <c r="AZ118" i="9" s="1"/>
  <c r="AW116" i="9"/>
  <c r="AK31" i="6"/>
  <c r="AZ115" i="9" s="1"/>
  <c r="AV113" i="9"/>
  <c r="AK28" i="6"/>
  <c r="AZ114" i="9" s="1"/>
  <c r="AW112" i="9"/>
  <c r="AK25" i="6"/>
  <c r="AZ111" i="9" s="1"/>
  <c r="AW109" i="9"/>
  <c r="AK23" i="6"/>
  <c r="AZ109" i="9" s="1"/>
  <c r="AW107" i="9"/>
  <c r="AK16" i="6"/>
  <c r="AZ104" i="9" s="1"/>
  <c r="AW105" i="9"/>
  <c r="I81" i="6"/>
  <c r="H11" i="8"/>
  <c r="AK30" i="8" s="1"/>
  <c r="AZ138" i="9" s="1"/>
  <c r="AH10" i="6"/>
  <c r="N47" i="6" s="1"/>
  <c r="AU73" i="6"/>
  <c r="AU66" i="6"/>
  <c r="AU52" i="6"/>
  <c r="M51" i="6"/>
  <c r="M57" i="6"/>
  <c r="E57" i="6"/>
  <c r="AQ56" i="6"/>
  <c r="AQ57" i="6"/>
  <c r="AU53" i="6"/>
  <c r="Y70" i="6"/>
  <c r="AQ58" i="6"/>
  <c r="AQ59" i="6"/>
  <c r="AU62" i="6"/>
  <c r="AU59" i="6"/>
  <c r="AU71" i="6"/>
  <c r="AQ55" i="6"/>
  <c r="AU74" i="6"/>
  <c r="AQ74" i="6"/>
  <c r="AU61" i="6"/>
  <c r="AQ70" i="6"/>
  <c r="AU60" i="6"/>
  <c r="AU72" i="6"/>
  <c r="AQ67" i="6"/>
  <c r="E51" i="6"/>
  <c r="AU68" i="6"/>
  <c r="AU69" i="6"/>
  <c r="AQ72" i="6"/>
  <c r="AQ69" i="6"/>
  <c r="AQ73" i="6"/>
  <c r="AQ63" i="6"/>
  <c r="AQ62" i="6"/>
  <c r="AQ54" i="6"/>
  <c r="AU56" i="6"/>
  <c r="AQ71" i="6"/>
  <c r="E63" i="6"/>
  <c r="N42" i="6"/>
  <c r="AV124" i="9" s="1"/>
  <c r="R47" i="6"/>
  <c r="I63" i="6"/>
  <c r="AB12" i="6"/>
  <c r="R40" i="6" s="1"/>
  <c r="AW122" i="9" s="1"/>
  <c r="AU58" i="6"/>
  <c r="AQ60" i="6"/>
  <c r="AQ61" i="6"/>
  <c r="AU63" i="6"/>
  <c r="U72" i="6"/>
  <c r="W53" i="6"/>
  <c r="AA64" i="6"/>
  <c r="Y73" i="6"/>
  <c r="W52" i="6"/>
  <c r="W58" i="6"/>
  <c r="W67" i="6"/>
  <c r="U73" i="6"/>
  <c r="AU57" i="6"/>
  <c r="AU54" i="6"/>
  <c r="W54" i="6"/>
  <c r="W60" i="6"/>
  <c r="W66" i="6"/>
  <c r="U67" i="6"/>
  <c r="AU55" i="6"/>
  <c r="AB10" i="6"/>
  <c r="AK36" i="6" s="1"/>
  <c r="AZ120" i="9" s="1"/>
  <c r="AQ66" i="6"/>
  <c r="I51" i="6"/>
  <c r="I57" i="6"/>
  <c r="E69" i="6"/>
  <c r="B82" i="6"/>
  <c r="E81" i="6" s="1"/>
  <c r="R42" i="6"/>
  <c r="AW124" i="9" s="1"/>
  <c r="AK35" i="6"/>
  <c r="AZ119" i="9" s="1"/>
  <c r="R44" i="6"/>
  <c r="AW126" i="9" s="1"/>
  <c r="N45" i="6"/>
  <c r="B76" i="6"/>
  <c r="E75" i="6" s="1"/>
  <c r="N39" i="6"/>
  <c r="AV121" i="9" s="1"/>
  <c r="AU70" i="6"/>
  <c r="U66" i="6"/>
  <c r="M69" i="6"/>
  <c r="Y60" i="6"/>
  <c r="AA70" i="6"/>
  <c r="W73" i="6"/>
  <c r="AQ52" i="6"/>
  <c r="U54" i="6"/>
  <c r="AA67" i="6"/>
  <c r="AQ68" i="6"/>
  <c r="AA54" i="6"/>
  <c r="AU67" i="6"/>
  <c r="Y72" i="6"/>
  <c r="R36" i="6"/>
  <c r="AW120" i="9" s="1"/>
  <c r="B85" i="6"/>
  <c r="Q81" i="6" s="1"/>
  <c r="AK44" i="6"/>
  <c r="AZ126" i="9" s="1"/>
  <c r="R45" i="6"/>
  <c r="R43" i="6"/>
  <c r="AW125" i="9" s="1"/>
  <c r="B77" i="6"/>
  <c r="I75" i="6" s="1"/>
  <c r="N40" i="6"/>
  <c r="AV122" i="9" s="1"/>
  <c r="U65" i="6"/>
  <c r="W65" i="6"/>
  <c r="AA59" i="6"/>
  <c r="Y59" i="6"/>
  <c r="Y53" i="6"/>
  <c r="AA53" i="6"/>
  <c r="W70" i="6"/>
  <c r="U70" i="6"/>
  <c r="Y67" i="6"/>
  <c r="Y65" i="6"/>
  <c r="AA65" i="6"/>
  <c r="W59" i="6"/>
  <c r="U59" i="6"/>
  <c r="U53" i="6"/>
  <c r="W71" i="6"/>
  <c r="W72" i="6"/>
  <c r="U64" i="6"/>
  <c r="AA66" i="6"/>
  <c r="Y64" i="6"/>
  <c r="W64" i="6"/>
  <c r="Y66" i="6"/>
  <c r="U52" i="6"/>
  <c r="Y54" i="6"/>
  <c r="Y52" i="6"/>
  <c r="AA52" i="6"/>
  <c r="AA60" i="6"/>
  <c r="Y58" i="6"/>
  <c r="U58" i="6"/>
  <c r="U60" i="6"/>
  <c r="AA58" i="6"/>
  <c r="U71" i="6"/>
  <c r="AA71" i="6"/>
  <c r="Y71" i="6"/>
  <c r="AA73" i="6"/>
  <c r="AA72" i="6"/>
  <c r="AK40" i="6"/>
  <c r="AZ122" i="9" s="1"/>
  <c r="N35" i="6"/>
  <c r="AV119" i="9" s="1"/>
  <c r="R41" i="6"/>
  <c r="AW123" i="9" s="1"/>
  <c r="N46" i="6"/>
  <c r="AK39" i="6"/>
  <c r="AZ121" i="9" s="1"/>
  <c r="N36" i="6"/>
  <c r="AV120" i="9" s="1"/>
  <c r="R46" i="6"/>
  <c r="J65" i="9" l="1"/>
  <c r="J68" i="9"/>
  <c r="N28" i="8"/>
  <c r="AV136" i="9" s="1"/>
  <c r="R22" i="8"/>
  <c r="AW132" i="9" s="1"/>
  <c r="B45" i="8"/>
  <c r="M42" i="8" s="1"/>
  <c r="N41" i="6"/>
  <c r="AV123" i="9" s="1"/>
  <c r="AK43" i="6"/>
  <c r="AZ125" i="9" s="1"/>
  <c r="B84" i="6"/>
  <c r="M81" i="6" s="1"/>
  <c r="Y47" i="6"/>
  <c r="S84" i="6" s="1"/>
  <c r="W84" i="6" s="1"/>
  <c r="R35" i="6"/>
  <c r="AW119" i="9" s="1"/>
  <c r="V45" i="6"/>
  <c r="I76" i="6" s="1"/>
  <c r="U76" i="6" s="1"/>
  <c r="N44" i="6"/>
  <c r="AV126" i="9" s="1"/>
  <c r="AK41" i="6"/>
  <c r="AZ123" i="9" s="1"/>
  <c r="R48" i="6"/>
  <c r="B79" i="6"/>
  <c r="N43" i="6"/>
  <c r="AV125" i="9" s="1"/>
  <c r="R39" i="6"/>
  <c r="AW121" i="9" s="1"/>
  <c r="B78" i="6"/>
  <c r="M75" i="6" s="1"/>
  <c r="V47" i="6"/>
  <c r="Q84" i="6" s="1"/>
  <c r="W85" i="6" s="1"/>
  <c r="N48" i="6"/>
  <c r="Y48" i="6" s="1"/>
  <c r="S78" i="6" s="1"/>
  <c r="U79" i="6" s="1"/>
  <c r="Y45" i="6"/>
  <c r="K76" i="6" s="1"/>
  <c r="Y46" i="6"/>
  <c r="K82" i="6" s="1"/>
  <c r="U83" i="6" s="1"/>
  <c r="V46" i="6"/>
  <c r="I82" i="6" s="1"/>
  <c r="U85" i="6" l="1"/>
  <c r="Q75" i="6"/>
  <c r="B11" i="8"/>
  <c r="AK27" i="8" s="1"/>
  <c r="AZ135" i="9" s="1"/>
  <c r="Y77" i="6"/>
  <c r="W77" i="6"/>
  <c r="V48" i="6"/>
  <c r="Q78" i="6" s="1"/>
  <c r="U78" i="6" s="1"/>
  <c r="AA76" i="6"/>
  <c r="Y83" i="6"/>
  <c r="AA85" i="6"/>
  <c r="AA84" i="6"/>
  <c r="Y85" i="6"/>
  <c r="Y84" i="6"/>
  <c r="U84" i="6"/>
  <c r="Y82" i="6"/>
  <c r="AA82" i="6"/>
  <c r="Y76" i="6"/>
  <c r="W82" i="6"/>
  <c r="AA83" i="6"/>
  <c r="U77" i="6"/>
  <c r="AA77" i="6"/>
  <c r="W76" i="6"/>
  <c r="W78" i="6"/>
  <c r="U82" i="6"/>
  <c r="W83" i="6"/>
  <c r="N29" i="8" l="1"/>
  <c r="AV137" i="9" s="1"/>
  <c r="B39" i="8"/>
  <c r="M36" i="8" s="1"/>
  <c r="R23" i="8"/>
  <c r="AW133" i="9" s="1"/>
  <c r="AA79" i="6"/>
  <c r="Y79" i="6"/>
  <c r="AA78" i="6"/>
  <c r="W79" i="6"/>
  <c r="Y78" i="6"/>
  <c r="AZ133" i="9" l="1"/>
</calcChain>
</file>

<file path=xl/sharedStrings.xml><?xml version="1.0" encoding="utf-8"?>
<sst xmlns="http://schemas.openxmlformats.org/spreadsheetml/2006/main" count="597" uniqueCount="158">
  <si>
    <t>Hamburger Basketball-Verband e.V.</t>
  </si>
  <si>
    <t>Halle:</t>
  </si>
  <si>
    <t>Gruppe A</t>
  </si>
  <si>
    <t>Gruppe B</t>
  </si>
  <si>
    <t>Gruppe C</t>
  </si>
  <si>
    <t>Gruppe D</t>
  </si>
  <si>
    <t>SpNr</t>
  </si>
  <si>
    <t>Zeit</t>
  </si>
  <si>
    <t>Feld</t>
  </si>
  <si>
    <t>Paarung</t>
  </si>
  <si>
    <t>Schiedsrichter</t>
  </si>
  <si>
    <t>Kampfgericht</t>
  </si>
  <si>
    <t>-</t>
  </si>
  <si>
    <t>Gruppe  E</t>
  </si>
  <si>
    <t>Gruppe F</t>
  </si>
  <si>
    <t>A2</t>
  </si>
  <si>
    <t>C2</t>
  </si>
  <si>
    <t>B2</t>
  </si>
  <si>
    <t>D2</t>
  </si>
  <si>
    <t>A3</t>
  </si>
  <si>
    <t>C3</t>
  </si>
  <si>
    <t>B3</t>
  </si>
  <si>
    <t>D3</t>
  </si>
  <si>
    <t>OTT</t>
  </si>
  <si>
    <t>BSV2</t>
  </si>
  <si>
    <t>Platzierung:</t>
  </si>
  <si>
    <t>Pl</t>
  </si>
  <si>
    <t>A</t>
  </si>
  <si>
    <t>XXX</t>
  </si>
  <si>
    <t>B</t>
  </si>
  <si>
    <t>C</t>
  </si>
  <si>
    <t>D</t>
  </si>
  <si>
    <t>E</t>
  </si>
  <si>
    <t>F</t>
  </si>
  <si>
    <t>G</t>
  </si>
  <si>
    <t>H</t>
  </si>
  <si>
    <t>Ergebnis</t>
  </si>
  <si>
    <t>:</t>
  </si>
  <si>
    <t>12:00</t>
  </si>
  <si>
    <t>Körbe</t>
  </si>
  <si>
    <t>Punkte</t>
  </si>
  <si>
    <t>17:00</t>
  </si>
  <si>
    <t>Gruppe</t>
  </si>
  <si>
    <t>J</t>
  </si>
  <si>
    <t>K</t>
  </si>
  <si>
    <t>L</t>
  </si>
  <si>
    <t>M</t>
  </si>
  <si>
    <t>N</t>
  </si>
  <si>
    <t>O</t>
  </si>
  <si>
    <t>P</t>
  </si>
  <si>
    <t>Q</t>
  </si>
  <si>
    <t>Ergebnisübernahme aus Gruppe A</t>
  </si>
  <si>
    <t>Ergebnisübernahme aus Gruppe D</t>
  </si>
  <si>
    <t>Ergebnisübernahme aus Gruppe B</t>
  </si>
  <si>
    <t>Ergebnisübernahme aus Gruppe C</t>
  </si>
  <si>
    <t>5. - 6.</t>
  </si>
  <si>
    <t>Liga-Bezeichnung:</t>
  </si>
  <si>
    <t>Klasse</t>
  </si>
  <si>
    <t>7. - 8.</t>
  </si>
  <si>
    <t>Sollten die Schiedsrichter ihre eigene Mannschaft pfeifen, bitte eigenständig das Feld tauschen!</t>
  </si>
  <si>
    <t>TOWE</t>
  </si>
  <si>
    <t>HTS</t>
  </si>
  <si>
    <t>EMTV</t>
  </si>
  <si>
    <t>MTVL</t>
  </si>
  <si>
    <t>U12-2</t>
  </si>
  <si>
    <t>WSV2</t>
  </si>
  <si>
    <t>- Männlich U12  Runde 2 -</t>
  </si>
  <si>
    <t>9. - 10.</t>
  </si>
  <si>
    <t>Qualifikationsturnier 2023</t>
  </si>
  <si>
    <t>- Männlich U12  Runde 1 -</t>
  </si>
  <si>
    <t>KGSE</t>
  </si>
  <si>
    <t>Hainholzer Damm 15, 25337 Elmshorn</t>
  </si>
  <si>
    <t>Spielplan Sonnabend, 3. Juni</t>
  </si>
  <si>
    <t>3. Juni 2023</t>
  </si>
  <si>
    <t>4. Juni 2023</t>
  </si>
  <si>
    <t>Spielplan Sonntag, 4. Juni</t>
  </si>
  <si>
    <t>9:30</t>
  </si>
  <si>
    <t>10:20</t>
  </si>
  <si>
    <t>11:10</t>
  </si>
  <si>
    <t>12:50</t>
  </si>
  <si>
    <t>13:40</t>
  </si>
  <si>
    <t>14:30</t>
  </si>
  <si>
    <t>15:20</t>
  </si>
  <si>
    <t>U12-1</t>
  </si>
  <si>
    <t>16:10</t>
  </si>
  <si>
    <t>17:50</t>
  </si>
  <si>
    <t>18:40</t>
  </si>
  <si>
    <t>RIST</t>
  </si>
  <si>
    <t>BCH</t>
  </si>
  <si>
    <t>TSGB</t>
  </si>
  <si>
    <t>SCAL</t>
  </si>
  <si>
    <t>BSV</t>
  </si>
  <si>
    <t>WSV</t>
  </si>
  <si>
    <t>ETV</t>
  </si>
  <si>
    <t>ATSV</t>
  </si>
  <si>
    <t>HHT</t>
  </si>
  <si>
    <t>HWBA</t>
  </si>
  <si>
    <t>mögliche Plätze Leistungsrunde</t>
  </si>
  <si>
    <t>Gruppe G</t>
  </si>
  <si>
    <t>Gruppe H</t>
  </si>
  <si>
    <t>Gruppe J</t>
  </si>
  <si>
    <t>Gruppe K</t>
  </si>
  <si>
    <t>AMTV</t>
  </si>
  <si>
    <t>ETV2</t>
  </si>
  <si>
    <t>HAPI</t>
  </si>
  <si>
    <t>BGW</t>
  </si>
  <si>
    <t>HWBA2</t>
  </si>
  <si>
    <t>D4, E4 und F4 spielen am Sonntag in der Runde 2</t>
  </si>
  <si>
    <t>HAHI</t>
  </si>
  <si>
    <t>1. - 4.</t>
  </si>
  <si>
    <t>Begegnung:</t>
  </si>
  <si>
    <t>Spielberichtsbogen JQT 2023</t>
  </si>
  <si>
    <t>Team A</t>
  </si>
  <si>
    <t>Team B</t>
  </si>
  <si>
    <t>Liga:</t>
  </si>
  <si>
    <t>Datum:</t>
  </si>
  <si>
    <t>Zeit:</t>
  </si>
  <si>
    <t>1. SR</t>
  </si>
  <si>
    <t>Spiel-Nr.:</t>
  </si>
  <si>
    <t>Gruppe:</t>
  </si>
  <si>
    <t>2. SR</t>
  </si>
  <si>
    <t>Laufendes Ergebnis</t>
  </si>
  <si>
    <t>Team A:</t>
  </si>
  <si>
    <t>Mannschaftsfouls</t>
  </si>
  <si>
    <t>1. Halbzeit</t>
  </si>
  <si>
    <t>2. Halbzeit</t>
  </si>
  <si>
    <t>TA-Nr.</t>
  </si>
  <si>
    <t>Name des Spielers</t>
  </si>
  <si>
    <t>Einsatz</t>
  </si>
  <si>
    <t>Nr.</t>
  </si>
  <si>
    <t>Fouls</t>
  </si>
  <si>
    <t>Trainer:</t>
  </si>
  <si>
    <t>Trainer-
Assistant:</t>
  </si>
  <si>
    <t>Team B:</t>
  </si>
  <si>
    <t>Halbzeit:</t>
  </si>
  <si>
    <r>
      <t xml:space="preserve">Team </t>
    </r>
    <r>
      <rPr>
        <sz val="10"/>
        <rFont val="Arial"/>
        <family val="2"/>
      </rPr>
      <t>A</t>
    </r>
  </si>
  <si>
    <r>
      <t xml:space="preserve">Team </t>
    </r>
    <r>
      <rPr>
        <sz val="10"/>
        <rFont val="Arial"/>
        <family val="2"/>
      </rPr>
      <t>B</t>
    </r>
  </si>
  <si>
    <t>Unterschrift des Kapitäns bei Protest</t>
  </si>
  <si>
    <t>Vermerk Rückseite</t>
  </si>
  <si>
    <t>Verlängerung:</t>
  </si>
  <si>
    <t>Name des Gewinners</t>
  </si>
  <si>
    <t>Anschreiber</t>
  </si>
  <si>
    <t>Zeitnehmer</t>
  </si>
  <si>
    <t>Blatt 1 (weiß) für die Spielleitung - Blatt 2 (rosa) für den Gewinner - Blatt 3 (gelb) für den Verlierer</t>
  </si>
  <si>
    <t>LIGA</t>
  </si>
  <si>
    <t>Nr</t>
  </si>
  <si>
    <t>SR1</t>
  </si>
  <si>
    <t>SR2</t>
  </si>
  <si>
    <t>Liga2</t>
  </si>
  <si>
    <t>Datum</t>
  </si>
  <si>
    <t>Halle-Feld</t>
  </si>
  <si>
    <t>Einsätze</t>
  </si>
  <si>
    <t>Nachdruck nur mit Genehmigung des DBB gestattet. (05/23; JQT)</t>
  </si>
  <si>
    <t>Version 2: Stand 23.05.2023</t>
  </si>
  <si>
    <t>5. - 8.</t>
  </si>
  <si>
    <t>11. - 12.</t>
  </si>
  <si>
    <t>Version 3: Stand 25.05.2023</t>
  </si>
  <si>
    <t>15:40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</si>
</sst>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:&quot;"/>
    <numFmt numFmtId="165" formatCode="0&quot;:&quot;"/>
    <numFmt numFmtId="166" formatCode="h:mm;@"/>
    <numFmt numFmtId="167" formatCode="dd/mm/yy;@"/>
  </numFmts>
  <fonts count="23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4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5.5"/>
      <name val="Arial"/>
      <family val="2"/>
    </font>
    <font>
      <sz val="5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13">
    <xf numFmtId="0" fontId="0" fillId="0" borderId="0" xfId="0"/>
    <xf numFmtId="0" fontId="0" fillId="0" borderId="2" xfId="0" applyBorder="1"/>
    <xf numFmtId="0" fontId="7" fillId="0" borderId="0" xfId="1" applyAlignment="1">
      <alignment horizontal="left"/>
    </xf>
    <xf numFmtId="0" fontId="7" fillId="0" borderId="0" xfId="1"/>
    <xf numFmtId="0" fontId="7" fillId="2" borderId="0" xfId="1" applyFill="1"/>
    <xf numFmtId="0" fontId="7" fillId="0" borderId="0" xfId="1" applyAlignment="1">
      <alignment horizontal="right"/>
    </xf>
    <xf numFmtId="0" fontId="7" fillId="0" borderId="0" xfId="1" applyAlignment="1">
      <alignment horizontal="center"/>
    </xf>
    <xf numFmtId="1" fontId="7" fillId="0" borderId="0" xfId="1" applyNumberFormat="1" applyAlignment="1">
      <alignment horizontal="center"/>
    </xf>
    <xf numFmtId="0" fontId="7" fillId="0" borderId="1" xfId="1" applyBorder="1" applyAlignment="1">
      <alignment shrinkToFit="1"/>
    </xf>
    <xf numFmtId="1" fontId="7" fillId="0" borderId="0" xfId="1" applyNumberFormat="1"/>
    <xf numFmtId="0" fontId="7" fillId="2" borderId="0" xfId="1" applyFill="1" applyAlignment="1">
      <alignment shrinkToFit="1"/>
    </xf>
    <xf numFmtId="0" fontId="7" fillId="0" borderId="0" xfId="1" applyAlignment="1">
      <alignment shrinkToFit="1"/>
    </xf>
    <xf numFmtId="0" fontId="7" fillId="0" borderId="0" xfId="1" applyAlignment="1">
      <alignment horizontal="center" shrinkToFit="1"/>
    </xf>
    <xf numFmtId="164" fontId="7" fillId="0" borderId="0" xfId="1" applyNumberFormat="1"/>
    <xf numFmtId="0" fontId="4" fillId="0" borderId="0" xfId="1" quotePrefix="1" applyFont="1" applyAlignment="1">
      <alignment horizontal="left"/>
    </xf>
    <xf numFmtId="0" fontId="4" fillId="0" borderId="0" xfId="1" applyFont="1" applyAlignment="1">
      <alignment horizontal="center"/>
    </xf>
    <xf numFmtId="0" fontId="3" fillId="0" borderId="0" xfId="1" applyFont="1" applyAlignment="1"/>
    <xf numFmtId="0" fontId="3" fillId="0" borderId="2" xfId="1" applyFont="1" applyBorder="1" applyAlignment="1"/>
    <xf numFmtId="16" fontId="7" fillId="0" borderId="4" xfId="1" applyNumberFormat="1" applyBorder="1" applyAlignment="1"/>
    <xf numFmtId="16" fontId="7" fillId="0" borderId="5" xfId="1" applyNumberFormat="1" applyBorder="1" applyAlignment="1"/>
    <xf numFmtId="0" fontId="7" fillId="0" borderId="4" xfId="1" applyBorder="1" applyAlignment="1">
      <alignment shrinkToFit="1"/>
    </xf>
    <xf numFmtId="0" fontId="7" fillId="0" borderId="5" xfId="1" applyBorder="1" applyAlignment="1">
      <alignment shrinkToFit="1"/>
    </xf>
    <xf numFmtId="0" fontId="7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Continuous"/>
    </xf>
    <xf numFmtId="0" fontId="3" fillId="0" borderId="0" xfId="1" applyFont="1" applyFill="1"/>
    <xf numFmtId="0" fontId="7" fillId="0" borderId="0" xfId="1" applyFont="1" applyFill="1" applyAlignment="1">
      <alignment horizontal="left"/>
    </xf>
    <xf numFmtId="0" fontId="4" fillId="0" borderId="0" xfId="1" applyFont="1" applyFill="1"/>
    <xf numFmtId="0" fontId="7" fillId="0" borderId="0" xfId="1" applyAlignment="1">
      <alignment horizontal="right"/>
    </xf>
    <xf numFmtId="0" fontId="7" fillId="0" borderId="0" xfId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1" applyFont="1" applyBorder="1" applyAlignment="1"/>
    <xf numFmtId="20" fontId="7" fillId="0" borderId="0" xfId="1" applyNumberFormat="1"/>
    <xf numFmtId="0" fontId="7" fillId="0" borderId="0" xfId="1" applyFont="1" applyFill="1" applyAlignment="1">
      <alignment horizontal="center"/>
    </xf>
    <xf numFmtId="0" fontId="7" fillId="0" borderId="0" xfId="1" applyAlignment="1">
      <alignment horizontal="left"/>
    </xf>
    <xf numFmtId="0" fontId="7" fillId="0" borderId="0" xfId="1" applyAlignment="1">
      <alignment horizontal="center"/>
    </xf>
    <xf numFmtId="1" fontId="7" fillId="0" borderId="0" xfId="1" applyNumberFormat="1" applyAlignment="1">
      <alignment horizontal="center"/>
    </xf>
    <xf numFmtId="0" fontId="7" fillId="0" borderId="0" xfId="1" applyAlignment="1">
      <alignment horizontal="right"/>
    </xf>
    <xf numFmtId="166" fontId="7" fillId="0" borderId="0" xfId="1" applyNumberFormat="1"/>
    <xf numFmtId="14" fontId="7" fillId="0" borderId="0" xfId="1" applyNumberFormat="1"/>
    <xf numFmtId="0" fontId="7" fillId="0" borderId="14" xfId="1" applyBorder="1"/>
    <xf numFmtId="167" fontId="7" fillId="0" borderId="0" xfId="1" applyNumberFormat="1"/>
    <xf numFmtId="167" fontId="7" fillId="0" borderId="0" xfId="1" applyNumberFormat="1" applyAlignment="1">
      <alignment horizontal="center"/>
    </xf>
    <xf numFmtId="167" fontId="1" fillId="0" borderId="16" xfId="1" applyNumberFormat="1" applyFont="1" applyBorder="1" applyAlignment="1">
      <alignment horizontal="center" shrinkToFit="1"/>
    </xf>
    <xf numFmtId="0" fontId="7" fillId="0" borderId="18" xfId="1" applyBorder="1"/>
    <xf numFmtId="0" fontId="7" fillId="0" borderId="19" xfId="1" applyBorder="1"/>
    <xf numFmtId="0" fontId="7" fillId="0" borderId="20" xfId="1" applyBorder="1"/>
    <xf numFmtId="0" fontId="7" fillId="0" borderId="22" xfId="1" applyBorder="1"/>
    <xf numFmtId="0" fontId="7" fillId="0" borderId="23" xfId="1" applyBorder="1"/>
    <xf numFmtId="0" fontId="16" fillId="0" borderId="15" xfId="1" applyFont="1" applyBorder="1" applyAlignment="1">
      <alignment horizontal="left" vertical="center" wrapText="1"/>
    </xf>
    <xf numFmtId="0" fontId="16" fillId="0" borderId="16" xfId="1" applyFont="1" applyBorder="1" applyAlignment="1">
      <alignment horizontal="left" vertical="center" wrapText="1"/>
    </xf>
    <xf numFmtId="0" fontId="7" fillId="0" borderId="16" xfId="1" applyBorder="1" applyAlignment="1">
      <alignment horizontal="center"/>
    </xf>
    <xf numFmtId="0" fontId="7" fillId="0" borderId="16" xfId="1" applyBorder="1"/>
    <xf numFmtId="0" fontId="17" fillId="0" borderId="19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7" fillId="0" borderId="0" xfId="1" applyAlignment="1">
      <alignment vertical="center"/>
    </xf>
    <xf numFmtId="0" fontId="7" fillId="0" borderId="28" xfId="1" applyBorder="1" applyAlignment="1">
      <alignment horizontal="center"/>
    </xf>
    <xf numFmtId="0" fontId="18" fillId="0" borderId="29" xfId="1" applyFont="1" applyBorder="1" applyAlignment="1">
      <alignment horizontal="center" shrinkToFit="1"/>
    </xf>
    <xf numFmtId="0" fontId="7" fillId="0" borderId="30" xfId="1" applyBorder="1" applyAlignment="1">
      <alignment horizontal="center"/>
    </xf>
    <xf numFmtId="0" fontId="18" fillId="0" borderId="31" xfId="1" applyFont="1" applyBorder="1" applyAlignment="1">
      <alignment horizontal="center" shrinkToFit="1"/>
    </xf>
    <xf numFmtId="0" fontId="19" fillId="0" borderId="19" xfId="1" applyFont="1" applyBorder="1" applyAlignment="1">
      <alignment wrapText="1"/>
    </xf>
    <xf numFmtId="0" fontId="17" fillId="0" borderId="1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9" fillId="0" borderId="0" xfId="1" applyFont="1"/>
    <xf numFmtId="0" fontId="7" fillId="0" borderId="39" xfId="1" applyBorder="1" applyAlignment="1">
      <alignment horizontal="center"/>
    </xf>
    <xf numFmtId="0" fontId="18" fillId="0" borderId="1" xfId="1" applyFont="1" applyBorder="1" applyAlignment="1">
      <alignment horizontal="center" shrinkToFit="1"/>
    </xf>
    <xf numFmtId="0" fontId="7" fillId="0" borderId="40" xfId="1" applyBorder="1" applyAlignment="1">
      <alignment horizontal="center"/>
    </xf>
    <xf numFmtId="0" fontId="18" fillId="0" borderId="3" xfId="1" applyFont="1" applyBorder="1" applyAlignment="1">
      <alignment horizontal="center" shrinkToFit="1"/>
    </xf>
    <xf numFmtId="0" fontId="7" fillId="0" borderId="22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23" xfId="1" applyBorder="1" applyAlignment="1">
      <alignment horizontal="center"/>
    </xf>
    <xf numFmtId="0" fontId="7" fillId="0" borderId="44" xfId="1" applyBorder="1"/>
    <xf numFmtId="0" fontId="7" fillId="0" borderId="17" xfId="1" applyBorder="1" applyAlignment="1">
      <alignment shrinkToFit="1"/>
    </xf>
    <xf numFmtId="0" fontId="7" fillId="0" borderId="30" xfId="1" applyBorder="1" applyAlignment="1">
      <alignment horizontal="center" shrinkToFit="1"/>
    </xf>
    <xf numFmtId="0" fontId="7" fillId="0" borderId="28" xfId="1" applyBorder="1"/>
    <xf numFmtId="0" fontId="7" fillId="0" borderId="29" xfId="1" applyBorder="1"/>
    <xf numFmtId="0" fontId="7" fillId="0" borderId="30" xfId="1" applyBorder="1"/>
    <xf numFmtId="0" fontId="7" fillId="0" borderId="46" xfId="1" applyBorder="1"/>
    <xf numFmtId="0" fontId="7" fillId="0" borderId="40" xfId="1" applyBorder="1" applyAlignment="1">
      <alignment horizontal="center" shrinkToFit="1"/>
    </xf>
    <xf numFmtId="0" fontId="7" fillId="0" borderId="39" xfId="1" applyBorder="1"/>
    <xf numFmtId="0" fontId="7" fillId="0" borderId="1" xfId="1" applyBorder="1"/>
    <xf numFmtId="0" fontId="7" fillId="0" borderId="40" xfId="1" applyBorder="1"/>
    <xf numFmtId="0" fontId="7" fillId="0" borderId="43" xfId="1" applyBorder="1"/>
    <xf numFmtId="0" fontId="7" fillId="0" borderId="17" xfId="1" applyBorder="1"/>
    <xf numFmtId="0" fontId="7" fillId="0" borderId="43" xfId="1" applyBorder="1" applyAlignment="1">
      <alignment shrinkToFit="1"/>
    </xf>
    <xf numFmtId="0" fontId="7" fillId="0" borderId="49" xfId="1" applyBorder="1"/>
    <xf numFmtId="0" fontId="7" fillId="0" borderId="50" xfId="1" applyBorder="1"/>
    <xf numFmtId="0" fontId="16" fillId="0" borderId="52" xfId="1" applyFont="1" applyBorder="1" applyAlignment="1">
      <alignment vertical="center" wrapText="1"/>
    </xf>
    <xf numFmtId="0" fontId="7" fillId="0" borderId="52" xfId="1" applyBorder="1" applyAlignment="1">
      <alignment shrinkToFit="1"/>
    </xf>
    <xf numFmtId="0" fontId="7" fillId="0" borderId="50" xfId="1" applyBorder="1" applyAlignment="1">
      <alignment shrinkToFit="1"/>
    </xf>
    <xf numFmtId="0" fontId="7" fillId="0" borderId="52" xfId="1" applyBorder="1"/>
    <xf numFmtId="0" fontId="7" fillId="0" borderId="53" xfId="1" applyBorder="1"/>
    <xf numFmtId="0" fontId="7" fillId="0" borderId="54" xfId="1" applyBorder="1"/>
    <xf numFmtId="0" fontId="7" fillId="0" borderId="55" xfId="1" applyBorder="1"/>
    <xf numFmtId="0" fontId="7" fillId="0" borderId="54" xfId="1" applyBorder="1" applyAlignment="1">
      <alignment horizontal="center"/>
    </xf>
    <xf numFmtId="0" fontId="18" fillId="0" borderId="55" xfId="1" applyFont="1" applyBorder="1" applyAlignment="1">
      <alignment horizontal="center" shrinkToFit="1"/>
    </xf>
    <xf numFmtId="0" fontId="7" fillId="0" borderId="56" xfId="1" applyBorder="1" applyAlignment="1">
      <alignment horizontal="center"/>
    </xf>
    <xf numFmtId="0" fontId="18" fillId="0" borderId="47" xfId="1" applyFont="1" applyBorder="1" applyAlignment="1">
      <alignment horizontal="center" shrinkToFit="1"/>
    </xf>
    <xf numFmtId="0" fontId="16" fillId="0" borderId="19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7" fillId="0" borderId="15" xfId="1" applyBorder="1"/>
    <xf numFmtId="0" fontId="15" fillId="0" borderId="0" xfId="1" applyFont="1" applyAlignment="1">
      <alignment wrapText="1"/>
    </xf>
    <xf numFmtId="0" fontId="7" fillId="0" borderId="0" xfId="1" applyAlignment="1">
      <alignment wrapText="1"/>
    </xf>
    <xf numFmtId="0" fontId="7" fillId="0" borderId="19" xfId="1" applyBorder="1" applyAlignment="1">
      <alignment wrapText="1"/>
    </xf>
    <xf numFmtId="0" fontId="7" fillId="0" borderId="2" xfId="1" applyBorder="1"/>
    <xf numFmtId="0" fontId="7" fillId="0" borderId="15" xfId="1" applyBorder="1" applyAlignment="1">
      <alignment wrapText="1"/>
    </xf>
    <xf numFmtId="0" fontId="7" fillId="0" borderId="18" xfId="1" applyBorder="1" applyAlignment="1">
      <alignment wrapText="1"/>
    </xf>
    <xf numFmtId="0" fontId="18" fillId="0" borderId="0" xfId="1" applyFont="1"/>
    <xf numFmtId="0" fontId="7" fillId="0" borderId="2" xfId="1" applyBorder="1" applyAlignment="1">
      <alignment horizontal="center"/>
    </xf>
    <xf numFmtId="0" fontId="7" fillId="0" borderId="20" xfId="1" applyBorder="1" applyAlignment="1">
      <alignment horizontal="center"/>
    </xf>
    <xf numFmtId="0" fontId="7" fillId="0" borderId="19" xfId="1" applyBorder="1" applyAlignment="1">
      <alignment horizontal="center"/>
    </xf>
    <xf numFmtId="0" fontId="18" fillId="0" borderId="14" xfId="1" applyFont="1" applyBorder="1"/>
    <xf numFmtId="0" fontId="20" fillId="0" borderId="14" xfId="1" applyFont="1" applyBorder="1"/>
    <xf numFmtId="0" fontId="7" fillId="0" borderId="16" xfId="1" applyBorder="1" applyAlignment="1">
      <alignment vertical="center" wrapText="1"/>
    </xf>
    <xf numFmtId="0" fontId="7" fillId="0" borderId="19" xfId="1" applyBorder="1" applyAlignment="1">
      <alignment horizontal="left"/>
    </xf>
    <xf numFmtId="0" fontId="15" fillId="0" borderId="0" xfId="1" applyFont="1"/>
    <xf numFmtId="0" fontId="7" fillId="0" borderId="0" xfId="1" applyAlignment="1">
      <alignment vertical="center" wrapText="1"/>
    </xf>
    <xf numFmtId="0" fontId="21" fillId="0" borderId="0" xfId="1" applyFont="1"/>
    <xf numFmtId="0" fontId="21" fillId="0" borderId="0" xfId="1" applyFont="1" applyAlignment="1">
      <alignment horizontal="right"/>
    </xf>
    <xf numFmtId="166" fontId="21" fillId="0" borderId="0" xfId="1" applyNumberFormat="1" applyFont="1"/>
    <xf numFmtId="14" fontId="21" fillId="0" borderId="0" xfId="1" applyNumberFormat="1" applyFont="1"/>
    <xf numFmtId="0" fontId="7" fillId="0" borderId="18" xfId="1" applyBorder="1" applyAlignment="1">
      <alignment horizontal="center"/>
    </xf>
    <xf numFmtId="0" fontId="4" fillId="0" borderId="16" xfId="1" applyFont="1" applyBorder="1" applyAlignment="1"/>
    <xf numFmtId="0" fontId="7" fillId="0" borderId="0" xfId="1" applyFill="1" applyBorder="1" applyAlignment="1">
      <alignment horizontal="center"/>
    </xf>
    <xf numFmtId="0" fontId="18" fillId="0" borderId="0" xfId="1" applyFont="1" applyFill="1" applyBorder="1" applyAlignment="1">
      <alignment horizontal="center" shrinkToFit="1"/>
    </xf>
    <xf numFmtId="0" fontId="7" fillId="0" borderId="20" xfId="1" applyFill="1" applyBorder="1" applyAlignment="1">
      <alignment horizontal="center"/>
    </xf>
    <xf numFmtId="0" fontId="7" fillId="0" borderId="57" xfId="1" applyBorder="1" applyAlignment="1">
      <alignment horizontal="center"/>
    </xf>
    <xf numFmtId="0" fontId="7" fillId="0" borderId="33" xfId="1" applyBorder="1"/>
    <xf numFmtId="0" fontId="7" fillId="0" borderId="58" xfId="1" applyBorder="1"/>
    <xf numFmtId="0" fontId="7" fillId="0" borderId="34" xfId="1" applyBorder="1"/>
    <xf numFmtId="0" fontId="7" fillId="0" borderId="15" xfId="1" applyFill="1" applyBorder="1"/>
    <xf numFmtId="0" fontId="7" fillId="0" borderId="16" xfId="1" applyFill="1" applyBorder="1" applyAlignment="1">
      <alignment horizontal="center"/>
    </xf>
    <xf numFmtId="0" fontId="18" fillId="0" borderId="16" xfId="1" applyFont="1" applyFill="1" applyBorder="1" applyAlignment="1">
      <alignment horizontal="center" shrinkToFit="1"/>
    </xf>
    <xf numFmtId="0" fontId="7" fillId="0" borderId="19" xfId="1" applyFill="1" applyBorder="1"/>
    <xf numFmtId="0" fontId="7" fillId="0" borderId="14" xfId="1" applyFill="1" applyBorder="1" applyAlignment="1">
      <alignment horizontal="center"/>
    </xf>
    <xf numFmtId="0" fontId="7" fillId="0" borderId="0" xfId="1" applyBorder="1"/>
    <xf numFmtId="0" fontId="7" fillId="0" borderId="22" xfId="1" applyFill="1" applyBorder="1"/>
    <xf numFmtId="0" fontId="18" fillId="0" borderId="14" xfId="1" applyFont="1" applyFill="1" applyBorder="1" applyAlignment="1">
      <alignment horizontal="center" shrinkToFit="1"/>
    </xf>
    <xf numFmtId="0" fontId="7" fillId="0" borderId="59" xfId="1" applyBorder="1"/>
    <xf numFmtId="0" fontId="7" fillId="0" borderId="16" xfId="1" applyFill="1" applyBorder="1"/>
    <xf numFmtId="0" fontId="7" fillId="0" borderId="0" xfId="1" applyFill="1" applyBorder="1"/>
    <xf numFmtId="0" fontId="7" fillId="0" borderId="7" xfId="1" applyBorder="1"/>
    <xf numFmtId="0" fontId="17" fillId="0" borderId="0" xfId="1" applyFont="1" applyBorder="1" applyAlignment="1">
      <alignment horizontal="center" vertical="center"/>
    </xf>
    <xf numFmtId="0" fontId="17" fillId="0" borderId="60" xfId="1" applyFont="1" applyBorder="1" applyAlignment="1">
      <alignment horizontal="center" vertical="center"/>
    </xf>
    <xf numFmtId="0" fontId="7" fillId="0" borderId="61" xfId="1" applyBorder="1" applyAlignment="1">
      <alignment horizontal="center"/>
    </xf>
    <xf numFmtId="0" fontId="4" fillId="0" borderId="15" xfId="1" applyFont="1" applyBorder="1" applyAlignment="1"/>
    <xf numFmtId="0" fontId="7" fillId="0" borderId="0" xfId="1" applyFont="1" applyFill="1" applyAlignment="1">
      <alignment horizontal="left"/>
    </xf>
    <xf numFmtId="0" fontId="7" fillId="0" borderId="0" xfId="1" applyFont="1" applyFill="1" applyAlignment="1"/>
    <xf numFmtId="0" fontId="10" fillId="0" borderId="0" xfId="1" quotePrefix="1" applyFont="1" applyFill="1" applyAlignment="1"/>
    <xf numFmtId="0" fontId="4" fillId="0" borderId="0" xfId="1" applyFont="1"/>
    <xf numFmtId="0" fontId="4" fillId="0" borderId="0" xfId="1" applyFont="1" applyFill="1" applyAlignment="1">
      <alignment horizontal="center"/>
    </xf>
    <xf numFmtId="1" fontId="7" fillId="0" borderId="0" xfId="1" applyNumberFormat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/>
    <xf numFmtId="0" fontId="7" fillId="0" borderId="0" xfId="1" applyFill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" fontId="7" fillId="0" borderId="3" xfId="1" applyNumberFormat="1" applyBorder="1" applyAlignment="1">
      <alignment horizontal="center"/>
    </xf>
    <xf numFmtId="16" fontId="7" fillId="0" borderId="4" xfId="1" applyNumberFormat="1" applyBorder="1" applyAlignment="1">
      <alignment horizontal="center"/>
    </xf>
    <xf numFmtId="16" fontId="7" fillId="0" borderId="5" xfId="1" applyNumberFormat="1" applyBorder="1" applyAlignment="1">
      <alignment horizontal="center"/>
    </xf>
    <xf numFmtId="164" fontId="7" fillId="0" borderId="3" xfId="1" applyNumberFormat="1" applyBorder="1" applyAlignment="1">
      <alignment horizontal="right" shrinkToFit="1"/>
    </xf>
    <xf numFmtId="164" fontId="7" fillId="0" borderId="4" xfId="1" applyNumberFormat="1" applyBorder="1" applyAlignment="1">
      <alignment horizontal="right" shrinkToFit="1"/>
    </xf>
    <xf numFmtId="1" fontId="7" fillId="0" borderId="4" xfId="1" applyNumberFormat="1" applyBorder="1" applyAlignment="1">
      <alignment horizontal="left" shrinkToFit="1"/>
    </xf>
    <xf numFmtId="1" fontId="7" fillId="0" borderId="5" xfId="1" applyNumberFormat="1" applyBorder="1" applyAlignment="1">
      <alignment horizontal="left" shrinkToFit="1"/>
    </xf>
    <xf numFmtId="165" fontId="7" fillId="0" borderId="3" xfId="1" applyNumberFormat="1" applyBorder="1" applyAlignment="1">
      <alignment horizontal="right" shrinkToFit="1"/>
    </xf>
    <xf numFmtId="165" fontId="7" fillId="0" borderId="4" xfId="1" applyNumberFormat="1" applyBorder="1" applyAlignment="1">
      <alignment horizontal="right" shrinkToFit="1"/>
    </xf>
    <xf numFmtId="1" fontId="7" fillId="0" borderId="1" xfId="1" applyNumberFormat="1" applyBorder="1" applyAlignment="1">
      <alignment horizontal="left" shrinkToFit="1"/>
    </xf>
    <xf numFmtId="0" fontId="7" fillId="0" borderId="1" xfId="1" applyBorder="1" applyAlignment="1">
      <alignment horizontal="center" shrinkToFit="1"/>
    </xf>
    <xf numFmtId="1" fontId="7" fillId="0" borderId="1" xfId="1" applyNumberFormat="1" applyBorder="1" applyAlignment="1">
      <alignment horizontal="center" shrinkToFit="1"/>
    </xf>
    <xf numFmtId="0" fontId="7" fillId="0" borderId="3" xfId="1" applyBorder="1" applyAlignment="1">
      <alignment horizontal="center" shrinkToFit="1"/>
    </xf>
    <xf numFmtId="0" fontId="7" fillId="0" borderId="4" xfId="1" applyBorder="1" applyAlignment="1">
      <alignment horizontal="center" shrinkToFit="1"/>
    </xf>
    <xf numFmtId="0" fontId="7" fillId="0" borderId="5" xfId="1" applyBorder="1" applyAlignment="1">
      <alignment horizontal="center" shrinkToFit="1"/>
    </xf>
    <xf numFmtId="0" fontId="7" fillId="3" borderId="3" xfId="1" applyFill="1" applyBorder="1" applyAlignment="1" applyProtection="1">
      <alignment horizontal="center"/>
      <protection locked="0"/>
    </xf>
    <xf numFmtId="0" fontId="7" fillId="3" borderId="4" xfId="1" applyFill="1" applyBorder="1" applyAlignment="1" applyProtection="1">
      <alignment horizontal="center"/>
      <protection locked="0"/>
    </xf>
    <xf numFmtId="0" fontId="7" fillId="0" borderId="0" xfId="1" applyAlignment="1">
      <alignment horizontal="left" shrinkToFit="1"/>
    </xf>
    <xf numFmtId="0" fontId="4" fillId="0" borderId="0" xfId="1" applyFont="1" applyAlignment="1">
      <alignment horizontal="left"/>
    </xf>
    <xf numFmtId="164" fontId="7" fillId="0" borderId="0" xfId="1" applyNumberFormat="1" applyAlignment="1">
      <alignment horizontal="center" shrinkToFit="1"/>
    </xf>
    <xf numFmtId="0" fontId="7" fillId="0" borderId="0" xfId="1" applyAlignment="1">
      <alignment horizontal="left"/>
    </xf>
    <xf numFmtId="0" fontId="4" fillId="0" borderId="0" xfId="1" applyFont="1" applyAlignment="1">
      <alignment horizontal="center" shrinkToFit="1"/>
    </xf>
    <xf numFmtId="0" fontId="7" fillId="0" borderId="13" xfId="1" applyBorder="1" applyAlignment="1">
      <alignment horizontal="center" shrinkToFit="1"/>
    </xf>
    <xf numFmtId="164" fontId="7" fillId="0" borderId="13" xfId="1" applyNumberFormat="1" applyBorder="1" applyAlignment="1">
      <alignment horizontal="center" shrinkToFit="1"/>
    </xf>
    <xf numFmtId="1" fontId="7" fillId="0" borderId="0" xfId="1" applyNumberFormat="1" applyAlignment="1">
      <alignment horizontal="center"/>
    </xf>
    <xf numFmtId="0" fontId="7" fillId="0" borderId="0" xfId="1" applyAlignment="1">
      <alignment horizontal="center"/>
    </xf>
    <xf numFmtId="20" fontId="7" fillId="0" borderId="0" xfId="1" quotePrefix="1" applyNumberFormat="1" applyAlignment="1">
      <alignment horizontal="center"/>
    </xf>
    <xf numFmtId="0" fontId="7" fillId="3" borderId="0" xfId="1" applyFill="1" applyAlignment="1" applyProtection="1">
      <alignment horizontal="right"/>
      <protection locked="0"/>
    </xf>
    <xf numFmtId="0" fontId="7" fillId="0" borderId="0" xfId="1" applyAlignment="1">
      <alignment horizontal="right"/>
    </xf>
    <xf numFmtId="0" fontId="6" fillId="0" borderId="2" xfId="0" quotePrefix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0" xfId="1" applyFill="1" applyAlignment="1" applyProtection="1">
      <alignment horizontal="left"/>
      <protection locked="0"/>
    </xf>
    <xf numFmtId="0" fontId="7" fillId="2" borderId="0" xfId="1" applyFill="1" applyAlignment="1">
      <alignment horizontal="right"/>
    </xf>
    <xf numFmtId="0" fontId="7" fillId="2" borderId="0" xfId="1" applyFill="1" applyAlignment="1">
      <alignment horizontal="left"/>
    </xf>
    <xf numFmtId="0" fontId="7" fillId="3" borderId="0" xfId="1" applyFill="1" applyProtection="1">
      <protection locked="0"/>
    </xf>
    <xf numFmtId="0" fontId="7" fillId="0" borderId="0" xfId="1" applyFont="1" applyFill="1" applyAlignment="1">
      <alignment horizontal="left"/>
    </xf>
    <xf numFmtId="0" fontId="5" fillId="0" borderId="0" xfId="0" quotePrefix="1" applyFont="1" applyAlignment="1">
      <alignment horizontal="left"/>
    </xf>
    <xf numFmtId="0" fontId="8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quotePrefix="1" applyFont="1" applyFill="1" applyAlignment="1">
      <alignment horizontal="center"/>
    </xf>
    <xf numFmtId="0" fontId="11" fillId="0" borderId="0" xfId="0" applyFont="1" applyAlignment="1">
      <alignment horizontal="left"/>
    </xf>
    <xf numFmtId="0" fontId="7" fillId="3" borderId="0" xfId="1" applyFill="1" applyAlignment="1">
      <alignment horizontal="left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5" fontId="2" fillId="0" borderId="9" xfId="0" quotePrefix="1" applyNumberFormat="1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Alignment="1">
      <alignment horizontal="center"/>
    </xf>
    <xf numFmtId="1" fontId="22" fillId="0" borderId="1" xfId="1" applyNumberFormat="1" applyFont="1" applyBorder="1" applyAlignment="1">
      <alignment horizontal="center" shrinkToFit="1"/>
    </xf>
    <xf numFmtId="165" fontId="22" fillId="0" borderId="3" xfId="1" applyNumberFormat="1" applyFont="1" applyBorder="1" applyAlignment="1">
      <alignment horizontal="right" shrinkToFit="1"/>
    </xf>
    <xf numFmtId="165" fontId="22" fillId="0" borderId="4" xfId="1" applyNumberFormat="1" applyFont="1" applyBorder="1" applyAlignment="1">
      <alignment horizontal="right" shrinkToFit="1"/>
    </xf>
    <xf numFmtId="1" fontId="22" fillId="0" borderId="5" xfId="1" applyNumberFormat="1" applyFont="1" applyBorder="1" applyAlignment="1">
      <alignment horizontal="left" shrinkToFit="1"/>
    </xf>
    <xf numFmtId="1" fontId="22" fillId="0" borderId="1" xfId="1" applyNumberFormat="1" applyFont="1" applyBorder="1" applyAlignment="1">
      <alignment horizontal="left" shrinkToFit="1"/>
    </xf>
    <xf numFmtId="0" fontId="22" fillId="0" borderId="13" xfId="1" applyFont="1" applyBorder="1" applyAlignment="1">
      <alignment horizontal="center" shrinkToFit="1"/>
    </xf>
    <xf numFmtId="0" fontId="4" fillId="3" borderId="0" xfId="1" applyFont="1" applyFill="1" applyAlignment="1" applyProtection="1">
      <alignment horizontal="right"/>
      <protection locked="0"/>
    </xf>
    <xf numFmtId="0" fontId="4" fillId="3" borderId="0" xfId="1" applyFont="1" applyFill="1" applyAlignment="1" applyProtection="1">
      <alignment horizontal="left"/>
      <protection locked="0"/>
    </xf>
    <xf numFmtId="0" fontId="4" fillId="0" borderId="0" xfId="1" applyFont="1" applyFill="1" applyAlignment="1">
      <alignment horizontal="right"/>
    </xf>
    <xf numFmtId="20" fontId="4" fillId="0" borderId="0" xfId="1" quotePrefix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0" xfId="1" applyFont="1" applyFill="1" applyAlignment="1">
      <alignment horizontal="right"/>
    </xf>
    <xf numFmtId="0" fontId="22" fillId="0" borderId="0" xfId="1" applyFont="1" applyFill="1" applyAlignment="1">
      <alignment horizontal="left"/>
    </xf>
    <xf numFmtId="0" fontId="7" fillId="3" borderId="0" xfId="1" quotePrefix="1" applyFill="1" applyAlignment="1" applyProtection="1">
      <alignment horizontal="center"/>
      <protection locked="0"/>
    </xf>
    <xf numFmtId="0" fontId="7" fillId="3" borderId="0" xfId="1" applyFill="1" applyAlignment="1" applyProtection="1">
      <alignment horizontal="center"/>
      <protection locked="0"/>
    </xf>
    <xf numFmtId="0" fontId="13" fillId="0" borderId="0" xfId="1" applyFont="1" applyAlignment="1">
      <alignment horizontal="center"/>
    </xf>
    <xf numFmtId="0" fontId="2" fillId="0" borderId="2" xfId="1" applyFont="1" applyBorder="1" applyAlignment="1">
      <alignment horizontal="left" shrinkToFit="1"/>
    </xf>
    <xf numFmtId="0" fontId="4" fillId="0" borderId="27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14" fillId="0" borderId="15" xfId="1" applyFont="1" applyBorder="1" applyAlignment="1">
      <alignment horizontal="center" shrinkToFit="1"/>
    </xf>
    <xf numFmtId="0" fontId="14" fillId="0" borderId="16" xfId="1" applyFont="1" applyBorder="1" applyAlignment="1">
      <alignment horizontal="center" shrinkToFit="1"/>
    </xf>
    <xf numFmtId="0" fontId="15" fillId="0" borderId="17" xfId="1" applyFont="1" applyBorder="1" applyAlignment="1">
      <alignment horizontal="right" shrinkToFit="1"/>
    </xf>
    <xf numFmtId="0" fontId="14" fillId="0" borderId="19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1" fillId="0" borderId="2" xfId="1" applyFont="1" applyBorder="1" applyAlignment="1">
      <alignment horizontal="center" shrinkToFit="1"/>
    </xf>
    <xf numFmtId="0" fontId="14" fillId="0" borderId="0" xfId="1" applyFont="1" applyAlignment="1">
      <alignment horizontal="right"/>
    </xf>
    <xf numFmtId="0" fontId="1" fillId="0" borderId="21" xfId="1" applyFont="1" applyBorder="1" applyAlignment="1">
      <alignment horizontal="center" shrinkToFit="1"/>
    </xf>
    <xf numFmtId="0" fontId="14" fillId="0" borderId="19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2" xfId="1" applyFont="1" applyBorder="1" applyAlignment="1">
      <alignment horizontal="right" shrinkToFit="1"/>
    </xf>
    <xf numFmtId="0" fontId="14" fillId="0" borderId="15" xfId="1" applyFont="1" applyBorder="1" applyAlignment="1">
      <alignment horizontal="right"/>
    </xf>
    <xf numFmtId="0" fontId="14" fillId="0" borderId="16" xfId="1" applyFont="1" applyBorder="1" applyAlignment="1">
      <alignment horizontal="right"/>
    </xf>
    <xf numFmtId="0" fontId="1" fillId="0" borderId="17" xfId="1" applyFont="1" applyBorder="1" applyAlignment="1">
      <alignment horizontal="center" shrinkToFit="1"/>
    </xf>
    <xf numFmtId="167" fontId="1" fillId="0" borderId="17" xfId="1" applyNumberFormat="1" applyFont="1" applyBorder="1" applyAlignment="1">
      <alignment horizontal="center" shrinkToFit="1"/>
    </xf>
    <xf numFmtId="166" fontId="1" fillId="0" borderId="17" xfId="1" applyNumberFormat="1" applyFont="1" applyBorder="1" applyAlignment="1">
      <alignment horizontal="center" shrinkToFit="1"/>
    </xf>
    <xf numFmtId="0" fontId="17" fillId="0" borderId="3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7" fillId="0" borderId="0" xfId="1" applyFill="1" applyBorder="1" applyAlignment="1">
      <alignment horizontal="center"/>
    </xf>
    <xf numFmtId="0" fontId="18" fillId="0" borderId="0" xfId="1" applyFont="1" applyFill="1" applyBorder="1" applyAlignment="1">
      <alignment horizontal="center" shrinkToFit="1"/>
    </xf>
    <xf numFmtId="0" fontId="2" fillId="0" borderId="16" xfId="1" applyFont="1" applyBorder="1" applyAlignment="1">
      <alignment horizontal="left" shrinkToFit="1"/>
    </xf>
    <xf numFmtId="0" fontId="4" fillId="0" borderId="0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7" fillId="0" borderId="34" xfId="1" applyBorder="1" applyAlignment="1">
      <alignment horizontal="center"/>
    </xf>
    <xf numFmtId="0" fontId="7" fillId="0" borderId="36" xfId="1" applyBorder="1" applyAlignment="1">
      <alignment horizontal="center"/>
    </xf>
    <xf numFmtId="0" fontId="7" fillId="0" borderId="33" xfId="1" applyBorder="1" applyAlignment="1">
      <alignment horizontal="center"/>
    </xf>
    <xf numFmtId="0" fontId="7" fillId="0" borderId="35" xfId="1" applyBorder="1" applyAlignment="1">
      <alignment horizontal="center"/>
    </xf>
    <xf numFmtId="0" fontId="18" fillId="0" borderId="3" xfId="1" applyFont="1" applyBorder="1" applyAlignment="1">
      <alignment horizontal="center" shrinkToFit="1"/>
    </xf>
    <xf numFmtId="0" fontId="18" fillId="0" borderId="1" xfId="1" applyFont="1" applyBorder="1" applyAlignment="1">
      <alignment horizontal="center" shrinkToFit="1"/>
    </xf>
    <xf numFmtId="0" fontId="7" fillId="0" borderId="20" xfId="1" applyFill="1" applyBorder="1" applyAlignment="1">
      <alignment horizontal="center"/>
    </xf>
    <xf numFmtId="0" fontId="19" fillId="0" borderId="26" xfId="1" applyFont="1" applyBorder="1" applyAlignment="1">
      <alignment horizontal="center" vertical="center" wrapText="1" shrinkToFit="1"/>
    </xf>
    <xf numFmtId="0" fontId="7" fillId="0" borderId="15" xfId="1" applyBorder="1" applyAlignment="1">
      <alignment horizontal="center"/>
    </xf>
    <xf numFmtId="0" fontId="7" fillId="0" borderId="16" xfId="1" applyBorder="1" applyAlignment="1">
      <alignment horizontal="center"/>
    </xf>
    <xf numFmtId="0" fontId="7" fillId="0" borderId="18" xfId="1" applyBorder="1" applyAlignment="1">
      <alignment horizontal="center"/>
    </xf>
    <xf numFmtId="0" fontId="7" fillId="0" borderId="43" xfId="1" applyBorder="1" applyAlignment="1">
      <alignment horizontal="center"/>
    </xf>
    <xf numFmtId="0" fontId="7" fillId="0" borderId="17" xfId="1" applyBorder="1" applyAlignment="1">
      <alignment horizontal="left" shrinkToFit="1"/>
    </xf>
    <xf numFmtId="0" fontId="7" fillId="0" borderId="31" xfId="1" applyBorder="1" applyAlignment="1">
      <alignment horizontal="center" shrinkToFit="1"/>
    </xf>
    <xf numFmtId="0" fontId="7" fillId="0" borderId="32" xfId="1" applyBorder="1" applyAlignment="1">
      <alignment horizontal="center" shrinkToFit="1"/>
    </xf>
    <xf numFmtId="0" fontId="7" fillId="0" borderId="45" xfId="1" applyBorder="1" applyAlignment="1">
      <alignment horizontal="center"/>
    </xf>
    <xf numFmtId="0" fontId="7" fillId="0" borderId="4" xfId="1" applyBorder="1" applyAlignment="1">
      <alignment horizontal="left" shrinkToFit="1"/>
    </xf>
    <xf numFmtId="0" fontId="19" fillId="0" borderId="27" xfId="1" applyFont="1" applyBorder="1" applyAlignment="1">
      <alignment horizontal="center" wrapText="1"/>
    </xf>
    <xf numFmtId="0" fontId="7" fillId="0" borderId="15" xfId="1" applyBorder="1" applyAlignment="1">
      <alignment horizontal="center" vertical="center" wrapText="1"/>
    </xf>
    <xf numFmtId="0" fontId="7" fillId="0" borderId="16" xfId="1" applyBorder="1" applyAlignment="1">
      <alignment horizontal="center" vertical="center" wrapText="1"/>
    </xf>
    <xf numFmtId="0" fontId="7" fillId="0" borderId="37" xfId="1" applyBorder="1" applyAlignment="1">
      <alignment horizontal="center" vertical="center" wrapText="1"/>
    </xf>
    <xf numFmtId="0" fontId="7" fillId="0" borderId="22" xfId="1" applyBorder="1" applyAlignment="1">
      <alignment horizontal="center" vertical="center" wrapText="1"/>
    </xf>
    <xf numFmtId="0" fontId="7" fillId="0" borderId="14" xfId="1" applyBorder="1" applyAlignment="1">
      <alignment horizontal="center" vertical="center" wrapText="1"/>
    </xf>
    <xf numFmtId="0" fontId="7" fillId="0" borderId="41" xfId="1" applyBorder="1" applyAlignment="1">
      <alignment horizontal="center" vertical="center" wrapText="1"/>
    </xf>
    <xf numFmtId="0" fontId="19" fillId="0" borderId="38" xfId="1" applyFont="1" applyBorder="1" applyAlignment="1">
      <alignment horizontal="center" vertical="center" textRotation="90" wrapText="1"/>
    </xf>
    <xf numFmtId="0" fontId="19" fillId="0" borderId="37" xfId="1" applyFont="1" applyBorder="1" applyAlignment="1">
      <alignment horizontal="center" vertical="center" textRotation="90" wrapText="1"/>
    </xf>
    <xf numFmtId="0" fontId="19" fillId="0" borderId="42" xfId="1" applyFont="1" applyBorder="1" applyAlignment="1">
      <alignment horizontal="center" vertical="center" textRotation="90" wrapText="1"/>
    </xf>
    <xf numFmtId="0" fontId="19" fillId="0" borderId="41" xfId="1" applyFont="1" applyBorder="1" applyAlignment="1">
      <alignment horizontal="center" vertical="center" textRotation="90" wrapText="1"/>
    </xf>
    <xf numFmtId="0" fontId="7" fillId="0" borderId="47" xfId="1" applyBorder="1" applyAlignment="1">
      <alignment horizontal="center" shrinkToFit="1"/>
    </xf>
    <xf numFmtId="0" fontId="7" fillId="0" borderId="48" xfId="1" applyBorder="1" applyAlignment="1">
      <alignment horizontal="center" shrinkToFit="1"/>
    </xf>
    <xf numFmtId="0" fontId="7" fillId="0" borderId="44" xfId="1" applyBorder="1" applyAlignment="1">
      <alignment horizontal="left"/>
    </xf>
    <xf numFmtId="0" fontId="7" fillId="0" borderId="17" xfId="1" applyBorder="1" applyAlignment="1">
      <alignment horizontal="left"/>
    </xf>
    <xf numFmtId="0" fontId="7" fillId="0" borderId="49" xfId="1" applyBorder="1" applyAlignment="1">
      <alignment horizontal="left"/>
    </xf>
    <xf numFmtId="0" fontId="16" fillId="0" borderId="51" xfId="1" applyFont="1" applyBorder="1" applyAlignment="1">
      <alignment horizontal="left" vertical="center" wrapText="1"/>
    </xf>
    <xf numFmtId="0" fontId="16" fillId="0" borderId="52" xfId="1" applyFont="1" applyBorder="1" applyAlignment="1">
      <alignment horizontal="left" vertical="center" wrapText="1"/>
    </xf>
    <xf numFmtId="0" fontId="16" fillId="0" borderId="53" xfId="1" applyFont="1" applyBorder="1" applyAlignment="1">
      <alignment horizontal="left" vertical="center" wrapText="1"/>
    </xf>
    <xf numFmtId="0" fontId="7" fillId="0" borderId="52" xfId="1" applyBorder="1" applyAlignment="1">
      <alignment horizontal="left" shrinkToFit="1"/>
    </xf>
    <xf numFmtId="0" fontId="18" fillId="0" borderId="14" xfId="1" applyFont="1" applyFill="1" applyBorder="1" applyAlignment="1">
      <alignment horizontal="center" shrinkToFit="1"/>
    </xf>
    <xf numFmtId="0" fontId="7" fillId="0" borderId="20" xfId="1" applyBorder="1" applyAlignment="1">
      <alignment horizontal="center"/>
    </xf>
    <xf numFmtId="0" fontId="7" fillId="0" borderId="14" xfId="1" applyFill="1" applyBorder="1" applyAlignment="1">
      <alignment horizontal="center"/>
    </xf>
    <xf numFmtId="0" fontId="15" fillId="0" borderId="19" xfId="1" applyFont="1" applyBorder="1" applyAlignment="1">
      <alignment horizontal="center" wrapText="1"/>
    </xf>
    <xf numFmtId="0" fontId="15" fillId="0" borderId="0" xfId="1" applyFont="1" applyAlignment="1">
      <alignment horizontal="center" wrapText="1"/>
    </xf>
    <xf numFmtId="0" fontId="15" fillId="0" borderId="20" xfId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7" fillId="0" borderId="2" xfId="1" applyBorder="1" applyAlignment="1">
      <alignment horizontal="center"/>
    </xf>
    <xf numFmtId="0" fontId="7" fillId="0" borderId="16" xfId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14" fillId="0" borderId="19" xfId="1" applyFont="1" applyBorder="1" applyAlignment="1">
      <alignment horizontal="left" shrinkToFit="1"/>
    </xf>
    <xf numFmtId="0" fontId="14" fillId="0" borderId="0" xfId="1" applyFont="1" applyAlignment="1">
      <alignment horizontal="left" shrinkToFit="1"/>
    </xf>
    <xf numFmtId="0" fontId="15" fillId="0" borderId="2" xfId="1" applyFont="1" applyBorder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128240</xdr:colOff>
      <xdr:row>1</xdr:row>
      <xdr:rowOff>19050</xdr:rowOff>
    </xdr:from>
    <xdr:to>
      <xdr:col>37</xdr:col>
      <xdr:colOff>89211</xdr:colOff>
      <xdr:row>3</xdr:row>
      <xdr:rowOff>19050</xdr:rowOff>
    </xdr:to>
    <xdr:pic>
      <xdr:nvPicPr>
        <xdr:cNvPr id="2" name="Bild 1" descr="cid:image002.jpg@01D1EE69.5A628D80">
          <a:extLst>
            <a:ext uri="{FF2B5EF4-FFF2-40B4-BE49-F238E27FC236}">
              <a16:creationId xmlns:a16="http://schemas.microsoft.com/office/drawing/2014/main" id="{B8B5FBF1-F8DC-4F54-AFF0-0711C4CD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5090" y="180975"/>
          <a:ext cx="26577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33</xdr:col>
      <xdr:colOff>83615</xdr:colOff>
      <xdr:row>1</xdr:row>
      <xdr:rowOff>18075</xdr:rowOff>
    </xdr:from>
    <xdr:ext cx="326664" cy="432000"/>
    <xdr:pic>
      <xdr:nvPicPr>
        <xdr:cNvPr id="3" name="Grafik 2">
          <a:extLst>
            <a:ext uri="{FF2B5EF4-FFF2-40B4-BE49-F238E27FC236}">
              <a16:creationId xmlns:a16="http://schemas.microsoft.com/office/drawing/2014/main" id="{BAA4B660-BF9D-400F-A370-164510DA26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11" b="-499"/>
        <a:stretch/>
      </xdr:blipFill>
      <xdr:spPr>
        <a:xfrm>
          <a:off x="5055665" y="180000"/>
          <a:ext cx="326664" cy="43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.local\dfs\DOKUME~1\U011562\LOKALE~1\Temp\28\notesCAA5D7\Zehlendorf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.local\dfs\SI2Usr\U011562\Home\Eigene%20Dateien\ECSG%20Hamburg%202011\2011-06-09%20ECSG%20Spielberichtsbogen%2028-5-8%20Teil%201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etzung"/>
      <sheetName val="HeHi"/>
      <sheetName val="HeLo"/>
      <sheetName val="mU18"/>
      <sheetName val="mU16"/>
      <sheetName val="mU14"/>
      <sheetName val="DaHi"/>
      <sheetName val="DaLo"/>
      <sheetName val="wU18"/>
      <sheetName val="wU16"/>
      <sheetName val="wU14"/>
      <sheetName val="Schiri"/>
      <sheetName val="Formular"/>
      <sheetName val="Gruppen"/>
      <sheetName val="Ergebnisse"/>
      <sheetName val="Filter"/>
      <sheetName val="SR Quittung"/>
      <sheetName val="Daten"/>
    </sheetNames>
    <sheetDataSet>
      <sheetData sheetId="0" refreshError="1">
        <row r="1">
          <cell r="Q1" t="str">
            <v>Liganr</v>
          </cell>
          <cell r="R1" t="str">
            <v>Datum</v>
          </cell>
          <cell r="S1" t="str">
            <v>Zeit</v>
          </cell>
          <cell r="T1" t="str">
            <v>Spielnr</v>
          </cell>
          <cell r="U1" t="str">
            <v>Liga</v>
          </cell>
          <cell r="V1" t="str">
            <v>Halle</v>
          </cell>
          <cell r="W1" t="str">
            <v>Team A</v>
          </cell>
          <cell r="X1" t="str">
            <v>X</v>
          </cell>
          <cell r="Y1" t="str">
            <v>Team B</v>
          </cell>
          <cell r="Z1" t="str">
            <v>Kampfgericht</v>
          </cell>
          <cell r="AA1" t="str">
            <v>Ergebniss A</v>
          </cell>
          <cell r="AB1" t="str">
            <v>Ergebniss B</v>
          </cell>
          <cell r="AC1" t="str">
            <v>Schiedsrichter 1</v>
          </cell>
          <cell r="AD1" t="str">
            <v>Schiedsrichter 2</v>
          </cell>
          <cell r="AE1" t="str">
            <v>Schiedsrichter 3</v>
          </cell>
        </row>
        <row r="2">
          <cell r="W2" t="str">
            <v>22. Internationales Zehlendorfer Pfingstturnier</v>
          </cell>
        </row>
        <row r="4">
          <cell r="W4" t="str">
            <v>- Ergebnisse -</v>
          </cell>
        </row>
        <row r="6">
          <cell r="W6" t="str">
            <v>Samstag, den 03.06.2006</v>
          </cell>
        </row>
        <row r="7">
          <cell r="S7" t="str">
            <v>Zeit</v>
          </cell>
          <cell r="T7" t="str">
            <v>Spielnr.</v>
          </cell>
          <cell r="U7" t="str">
            <v>Liga</v>
          </cell>
          <cell r="V7" t="str">
            <v>Halle</v>
          </cell>
          <cell r="W7" t="str">
            <v>Team A</v>
          </cell>
          <cell r="Y7" t="str">
            <v>Team B</v>
          </cell>
          <cell r="Z7" t="str">
            <v>Kampfgericht</v>
          </cell>
          <cell r="AA7" t="str">
            <v>Erg A</v>
          </cell>
          <cell r="AB7" t="str">
            <v>Erg B</v>
          </cell>
        </row>
        <row r="8">
          <cell r="W8" t="str">
            <v>Halle C - Am Hegewinkel</v>
          </cell>
        </row>
        <row r="10">
          <cell r="Q10" t="str">
            <v>mU18-10</v>
          </cell>
          <cell r="R10">
            <v>38871</v>
          </cell>
          <cell r="S10" t="str">
            <v>09.00</v>
          </cell>
          <cell r="T10" t="str">
            <v>SA•0900•C</v>
          </cell>
          <cell r="U10" t="str">
            <v>mU18 Gr 4</v>
          </cell>
          <cell r="V10" t="str">
            <v>Am Hegewinkel</v>
          </cell>
          <cell r="W10" t="str">
            <v>TG 1837 Hanau</v>
          </cell>
          <cell r="X10" t="str">
            <v xml:space="preserve"> -</v>
          </cell>
          <cell r="Y10" t="str">
            <v>AMTV/Meiendorfer SV 2</v>
          </cell>
          <cell r="Z10" t="str">
            <v>mU18  AMTV/Meiendorfer SV 1</v>
          </cell>
          <cell r="AA10">
            <v>32</v>
          </cell>
          <cell r="AB10">
            <v>43</v>
          </cell>
          <cell r="AC10" t="str">
            <v>Busch</v>
          </cell>
          <cell r="AD10" t="str">
            <v>Bukowski</v>
          </cell>
          <cell r="AE10" t="str">
            <v>kein 3. SR</v>
          </cell>
        </row>
        <row r="11">
          <cell r="Q11" t="str">
            <v>mU18-07</v>
          </cell>
          <cell r="R11">
            <v>38871</v>
          </cell>
          <cell r="S11" t="str">
            <v>09.45</v>
          </cell>
          <cell r="T11" t="str">
            <v>SA•0945•C</v>
          </cell>
          <cell r="U11" t="str">
            <v>mU18 Gr 3</v>
          </cell>
          <cell r="V11" t="str">
            <v>Am Hegewinkel</v>
          </cell>
          <cell r="W11" t="str">
            <v>AMTV/Meiendorfer SV 1</v>
          </cell>
          <cell r="X11" t="str">
            <v xml:space="preserve"> -</v>
          </cell>
          <cell r="Y11" t="str">
            <v>Eintracht Frankfurt 2</v>
          </cell>
          <cell r="Z11" t="str">
            <v>mU18  AMTV/Meiendorfer SV 2</v>
          </cell>
          <cell r="AA11">
            <v>55</v>
          </cell>
          <cell r="AB11">
            <v>34</v>
          </cell>
          <cell r="AC11" t="str">
            <v>Busch</v>
          </cell>
          <cell r="AD11" t="str">
            <v>Bukowski</v>
          </cell>
          <cell r="AE11" t="str">
            <v>kein 3. SR</v>
          </cell>
        </row>
        <row r="12">
          <cell r="Q12" t="str">
            <v>DaHi-01</v>
          </cell>
          <cell r="R12">
            <v>38871</v>
          </cell>
          <cell r="S12" t="str">
            <v>10.30</v>
          </cell>
          <cell r="T12" t="str">
            <v>SA•1030•C</v>
          </cell>
          <cell r="U12" t="str">
            <v>DaHi Gr 1</v>
          </cell>
          <cell r="V12" t="str">
            <v>Am Hegewinkel</v>
          </cell>
          <cell r="W12" t="str">
            <v>BG Zehlendorf 1</v>
          </cell>
          <cell r="X12" t="str">
            <v xml:space="preserve"> -</v>
          </cell>
          <cell r="Y12" t="str">
            <v>TuS Bothfeld</v>
          </cell>
          <cell r="Z12" t="str">
            <v>mU18  Eintracht Frankfurt 2</v>
          </cell>
          <cell r="AA12">
            <v>72</v>
          </cell>
          <cell r="AB12">
            <v>10</v>
          </cell>
          <cell r="AC12" t="str">
            <v>Al Attar</v>
          </cell>
          <cell r="AD12" t="str">
            <v>Vecera</v>
          </cell>
          <cell r="AE12" t="str">
            <v>kein 3. SR</v>
          </cell>
        </row>
        <row r="13">
          <cell r="Q13" t="str">
            <v>HeHi-013</v>
          </cell>
          <cell r="R13">
            <v>38871</v>
          </cell>
          <cell r="S13" t="str">
            <v>11.15</v>
          </cell>
          <cell r="T13" t="str">
            <v>SA•1115•C</v>
          </cell>
          <cell r="U13" t="str">
            <v>HeHi Gr 3</v>
          </cell>
          <cell r="V13" t="str">
            <v>Am Hegewinkel</v>
          </cell>
          <cell r="W13" t="str">
            <v>FU Hochschulsport</v>
          </cell>
          <cell r="X13" t="str">
            <v xml:space="preserve"> -</v>
          </cell>
          <cell r="Y13" t="str">
            <v>UKJ Tyrolia 1</v>
          </cell>
          <cell r="Z13" t="str">
            <v>DaHi  TuS Bothfeld</v>
          </cell>
          <cell r="AA13">
            <v>36</v>
          </cell>
          <cell r="AB13">
            <v>37</v>
          </cell>
          <cell r="AC13" t="str">
            <v>Al Attar</v>
          </cell>
          <cell r="AD13" t="str">
            <v>Vecera</v>
          </cell>
          <cell r="AE13" t="str">
            <v>kein 3. SR</v>
          </cell>
        </row>
        <row r="14">
          <cell r="Q14" t="str">
            <v>HeHi-014</v>
          </cell>
          <cell r="R14">
            <v>38871</v>
          </cell>
          <cell r="S14" t="str">
            <v>12.00</v>
          </cell>
          <cell r="T14" t="str">
            <v>SA•1200•C</v>
          </cell>
          <cell r="U14" t="str">
            <v>HeHi Gr 3</v>
          </cell>
          <cell r="V14" t="str">
            <v>Am Hegewinkel</v>
          </cell>
          <cell r="W14" t="str">
            <v>Eintracht Frankfurt</v>
          </cell>
          <cell r="X14" t="str">
            <v xml:space="preserve"> -</v>
          </cell>
          <cell r="Y14" t="str">
            <v>Sportverein Berne 2</v>
          </cell>
          <cell r="Z14" t="str">
            <v>HeHi  UKJ Tyrolia 1</v>
          </cell>
          <cell r="AA14">
            <v>33</v>
          </cell>
          <cell r="AB14">
            <v>48</v>
          </cell>
          <cell r="AC14" t="str">
            <v>Al Attar</v>
          </cell>
          <cell r="AD14" t="str">
            <v>Seweryn</v>
          </cell>
          <cell r="AE14" t="str">
            <v>kein 3. SR</v>
          </cell>
        </row>
        <row r="15">
          <cell r="Q15" t="str">
            <v>mU18-11</v>
          </cell>
          <cell r="R15">
            <v>38871</v>
          </cell>
          <cell r="S15" t="str">
            <v>12.45</v>
          </cell>
          <cell r="T15" t="str">
            <v>SA•1245•C</v>
          </cell>
          <cell r="U15" t="str">
            <v>mU18 Gr 4</v>
          </cell>
          <cell r="V15" t="str">
            <v>Am Hegewinkel</v>
          </cell>
          <cell r="W15" t="str">
            <v>Thermia Karlovy Vary</v>
          </cell>
          <cell r="X15" t="str">
            <v xml:space="preserve"> -</v>
          </cell>
          <cell r="Y15" t="str">
            <v>TG 1837 Hanau</v>
          </cell>
          <cell r="Z15" t="str">
            <v>HeHi  Sportverein Berne 2</v>
          </cell>
          <cell r="AA15">
            <v>48</v>
          </cell>
          <cell r="AB15">
            <v>18</v>
          </cell>
          <cell r="AC15" t="str">
            <v>Andaker</v>
          </cell>
          <cell r="AD15" t="str">
            <v>Seweryn</v>
          </cell>
          <cell r="AE15" t="str">
            <v>kein 3. SR</v>
          </cell>
        </row>
        <row r="16">
          <cell r="Q16" t="str">
            <v>mU18-08</v>
          </cell>
          <cell r="R16">
            <v>38871</v>
          </cell>
          <cell r="S16" t="str">
            <v>13.30</v>
          </cell>
          <cell r="T16" t="str">
            <v>SA•1330•C</v>
          </cell>
          <cell r="U16" t="str">
            <v>mU18 Gr 3</v>
          </cell>
          <cell r="V16" t="str">
            <v>Am Hegewinkel</v>
          </cell>
          <cell r="W16" t="str">
            <v>UAB Wien</v>
          </cell>
          <cell r="X16" t="str">
            <v xml:space="preserve"> -</v>
          </cell>
          <cell r="Y16" t="str">
            <v>AMTV/Meiendorfer SV 1</v>
          </cell>
          <cell r="Z16" t="str">
            <v>mU18  TG 1837 Hanau</v>
          </cell>
          <cell r="AA16">
            <v>47</v>
          </cell>
          <cell r="AB16">
            <v>42</v>
          </cell>
          <cell r="AC16" t="str">
            <v>Andaker</v>
          </cell>
          <cell r="AD16" t="str">
            <v>Kadam</v>
          </cell>
          <cell r="AE16" t="str">
            <v>kein 3. SR</v>
          </cell>
        </row>
        <row r="17">
          <cell r="Q17" t="str">
            <v>DaHi-02</v>
          </cell>
          <cell r="R17">
            <v>38871</v>
          </cell>
          <cell r="S17" t="str">
            <v>14.15</v>
          </cell>
          <cell r="T17" t="str">
            <v>SA•1415•C</v>
          </cell>
          <cell r="U17" t="str">
            <v>DaHi Gr 1</v>
          </cell>
          <cell r="V17" t="str">
            <v>Am Hegewinkel</v>
          </cell>
          <cell r="W17" t="str">
            <v>MTV Itzehoe</v>
          </cell>
          <cell r="X17" t="str">
            <v xml:space="preserve"> -</v>
          </cell>
          <cell r="Y17" t="str">
            <v>BG Zehlendorf 1</v>
          </cell>
          <cell r="Z17" t="str">
            <v>mU18  AMTV/Meiendorfer SV 1</v>
          </cell>
          <cell r="AA17">
            <v>9</v>
          </cell>
          <cell r="AB17">
            <v>104</v>
          </cell>
          <cell r="AC17" t="str">
            <v>Sinterniklaas</v>
          </cell>
          <cell r="AD17" t="str">
            <v>Kadam</v>
          </cell>
          <cell r="AE17" t="str">
            <v>kein 3. SR</v>
          </cell>
        </row>
        <row r="18">
          <cell r="Q18" t="str">
            <v>HeHi-015</v>
          </cell>
          <cell r="R18">
            <v>38871</v>
          </cell>
          <cell r="S18" t="str">
            <v>15.00</v>
          </cell>
          <cell r="T18" t="str">
            <v>SA•1500•C</v>
          </cell>
          <cell r="U18" t="str">
            <v>HeHi Gr 3</v>
          </cell>
          <cell r="V18" t="str">
            <v>Am Hegewinkel</v>
          </cell>
          <cell r="W18" t="str">
            <v>FU Hochschulsport</v>
          </cell>
          <cell r="X18" t="str">
            <v xml:space="preserve"> -</v>
          </cell>
          <cell r="Y18" t="str">
            <v>Eintracht Frankfurt</v>
          </cell>
          <cell r="Z18" t="str">
            <v>DaHi  BG Zehlendorf 1</v>
          </cell>
          <cell r="AA18">
            <v>47</v>
          </cell>
          <cell r="AB18">
            <v>44</v>
          </cell>
          <cell r="AC18" t="str">
            <v>Sinterniklaas</v>
          </cell>
          <cell r="AD18" t="str">
            <v>Mensik</v>
          </cell>
          <cell r="AE18" t="str">
            <v>kein 3. SR</v>
          </cell>
        </row>
        <row r="19">
          <cell r="Q19" t="str">
            <v>HeHi-016</v>
          </cell>
          <cell r="R19">
            <v>38871</v>
          </cell>
          <cell r="S19" t="str">
            <v>15.45</v>
          </cell>
          <cell r="T19" t="str">
            <v>SA•1545•C</v>
          </cell>
          <cell r="U19" t="str">
            <v>HeHi Gr 3</v>
          </cell>
          <cell r="V19" t="str">
            <v>Am Hegewinkel</v>
          </cell>
          <cell r="W19" t="str">
            <v>Sportverein Berne 2</v>
          </cell>
          <cell r="X19" t="str">
            <v xml:space="preserve"> -</v>
          </cell>
          <cell r="Y19" t="str">
            <v>UKJ Tyrolia 1</v>
          </cell>
          <cell r="Z19" t="str">
            <v>HeHi  Eintracht Frankfurt</v>
          </cell>
          <cell r="AA19">
            <v>37</v>
          </cell>
          <cell r="AB19">
            <v>40</v>
          </cell>
          <cell r="AC19" t="str">
            <v>Zwiep</v>
          </cell>
          <cell r="AD19" t="str">
            <v>Mensik</v>
          </cell>
          <cell r="AE19" t="str">
            <v>kein 3. SR</v>
          </cell>
        </row>
        <row r="20">
          <cell r="Q20" t="str">
            <v>mU18-12</v>
          </cell>
          <cell r="R20">
            <v>38871</v>
          </cell>
          <cell r="S20" t="str">
            <v>16.30</v>
          </cell>
          <cell r="T20" t="str">
            <v>SA•1630•C</v>
          </cell>
          <cell r="U20" t="str">
            <v>mU18 Gr 4</v>
          </cell>
          <cell r="V20" t="str">
            <v>Am Hegewinkel</v>
          </cell>
          <cell r="W20" t="str">
            <v>AMTV/Meiendorfer SV 2</v>
          </cell>
          <cell r="X20" t="str">
            <v xml:space="preserve"> -</v>
          </cell>
          <cell r="Y20" t="str">
            <v>Thermia Karlovy Vary</v>
          </cell>
          <cell r="Z20" t="str">
            <v>HeHi  UKJ Tyrolia 1</v>
          </cell>
          <cell r="AA20">
            <v>13</v>
          </cell>
          <cell r="AB20">
            <v>36</v>
          </cell>
          <cell r="AC20" t="str">
            <v>Zwiep</v>
          </cell>
          <cell r="AD20" t="str">
            <v>Prokes</v>
          </cell>
          <cell r="AE20" t="str">
            <v>kein 3. SR</v>
          </cell>
        </row>
        <row r="21">
          <cell r="Q21" t="str">
            <v>mU18-09</v>
          </cell>
          <cell r="R21">
            <v>38871</v>
          </cell>
          <cell r="S21" t="str">
            <v>17.15</v>
          </cell>
          <cell r="T21" t="str">
            <v>SA•1715•C</v>
          </cell>
          <cell r="U21" t="str">
            <v>mU18 Gr 3</v>
          </cell>
          <cell r="V21" t="str">
            <v>Am Hegewinkel</v>
          </cell>
          <cell r="W21" t="str">
            <v>Eintracht Frankfurt 2</v>
          </cell>
          <cell r="X21" t="str">
            <v xml:space="preserve"> -</v>
          </cell>
          <cell r="Y21" t="str">
            <v>UAB Wien</v>
          </cell>
          <cell r="Z21" t="str">
            <v>mU18  Thermia Karlovy Vary</v>
          </cell>
          <cell r="AA21">
            <v>17</v>
          </cell>
          <cell r="AB21">
            <v>30</v>
          </cell>
          <cell r="AC21" t="str">
            <v>Ras</v>
          </cell>
          <cell r="AD21" t="str">
            <v>Prokes</v>
          </cell>
          <cell r="AE21" t="str">
            <v>kein 3. SR</v>
          </cell>
        </row>
        <row r="22">
          <cell r="Q22" t="str">
            <v>DaHi-17</v>
          </cell>
          <cell r="R22">
            <v>38871</v>
          </cell>
          <cell r="S22" t="str">
            <v>18.00</v>
          </cell>
          <cell r="T22" t="str">
            <v>SA•1800•C</v>
          </cell>
          <cell r="U22" t="str">
            <v>DaHi Gr 6</v>
          </cell>
          <cell r="V22" t="str">
            <v>Am Hegewinkel</v>
          </cell>
          <cell r="W22" t="str">
            <v>Lidingo Basket</v>
          </cell>
          <cell r="X22" t="str">
            <v xml:space="preserve"> -</v>
          </cell>
          <cell r="Y22" t="str">
            <v>BBG Revival</v>
          </cell>
          <cell r="Z22" t="str">
            <v>mU18  UAB Wien</v>
          </cell>
          <cell r="AA22">
            <v>32</v>
          </cell>
          <cell r="AB22">
            <v>34</v>
          </cell>
          <cell r="AC22" t="str">
            <v>Ras</v>
          </cell>
          <cell r="AD22" t="str">
            <v>Spyt</v>
          </cell>
          <cell r="AE22" t="str">
            <v>kein 3. SR</v>
          </cell>
        </row>
        <row r="23">
          <cell r="Q23" t="str">
            <v>DaHi-03</v>
          </cell>
          <cell r="R23">
            <v>38871</v>
          </cell>
          <cell r="S23" t="str">
            <v>18.45</v>
          </cell>
          <cell r="T23" t="str">
            <v>SA•1845•C</v>
          </cell>
          <cell r="U23" t="str">
            <v>DaHi Gr 1</v>
          </cell>
          <cell r="V23" t="str">
            <v>Am Hegewinkel</v>
          </cell>
          <cell r="W23" t="str">
            <v>TuS Bothfeld</v>
          </cell>
          <cell r="X23" t="str">
            <v xml:space="preserve"> -</v>
          </cell>
          <cell r="Y23" t="str">
            <v>MTV Itzehoe</v>
          </cell>
          <cell r="Z23" t="str">
            <v>DaHi  BBG Revival</v>
          </cell>
          <cell r="AA23">
            <v>29</v>
          </cell>
          <cell r="AB23">
            <v>22</v>
          </cell>
          <cell r="AC23" t="str">
            <v>Rogalski</v>
          </cell>
          <cell r="AD23" t="str">
            <v>Spyt</v>
          </cell>
          <cell r="AE23" t="str">
            <v>kein 3. SR</v>
          </cell>
        </row>
        <row r="24">
          <cell r="Q24" t="str">
            <v>HeHi-017</v>
          </cell>
          <cell r="R24">
            <v>38871</v>
          </cell>
          <cell r="S24" t="str">
            <v>19.30</v>
          </cell>
          <cell r="T24" t="str">
            <v>SA•1930•C</v>
          </cell>
          <cell r="U24" t="str">
            <v>HeHi Gr 3</v>
          </cell>
          <cell r="V24" t="str">
            <v>Am Hegewinkel</v>
          </cell>
          <cell r="W24" t="str">
            <v>Sportverein Berne 2</v>
          </cell>
          <cell r="X24" t="str">
            <v xml:space="preserve"> -</v>
          </cell>
          <cell r="Y24" t="str">
            <v>FU Hochschulsport</v>
          </cell>
          <cell r="Z24" t="str">
            <v>DaHi  MTV Itzehoe</v>
          </cell>
          <cell r="AA24">
            <v>40</v>
          </cell>
          <cell r="AB24">
            <v>32</v>
          </cell>
          <cell r="AC24" t="str">
            <v>Rogalski</v>
          </cell>
          <cell r="AD24" t="str">
            <v>van der Bij</v>
          </cell>
          <cell r="AE24" t="str">
            <v>kein 3. SR</v>
          </cell>
        </row>
        <row r="25">
          <cell r="Q25" t="str">
            <v>HeHi-018</v>
          </cell>
          <cell r="R25">
            <v>38871</v>
          </cell>
          <cell r="S25" t="str">
            <v>20.15</v>
          </cell>
          <cell r="T25" t="str">
            <v>SA•2015•C</v>
          </cell>
          <cell r="U25" t="str">
            <v>HeHi Gr 3</v>
          </cell>
          <cell r="V25" t="str">
            <v>Am Hegewinkel</v>
          </cell>
          <cell r="W25" t="str">
            <v>UKJ Tyrolia 1</v>
          </cell>
          <cell r="X25" t="str">
            <v xml:space="preserve"> -</v>
          </cell>
          <cell r="Y25" t="str">
            <v>Eintracht Frankfurt</v>
          </cell>
          <cell r="Z25" t="str">
            <v>HeHi  FU Hochschulsport</v>
          </cell>
          <cell r="AA25">
            <v>37</v>
          </cell>
          <cell r="AB25">
            <v>34</v>
          </cell>
          <cell r="AC25" t="str">
            <v>Körner</v>
          </cell>
          <cell r="AD25" t="str">
            <v>van der Bij</v>
          </cell>
          <cell r="AE25" t="str">
            <v>kein 3. SR</v>
          </cell>
        </row>
        <row r="26">
          <cell r="Q26" t="str">
            <v>DaHi-18</v>
          </cell>
          <cell r="R26">
            <v>38871</v>
          </cell>
          <cell r="S26" t="str">
            <v>21.00</v>
          </cell>
          <cell r="T26" t="str">
            <v>SA•2100•C</v>
          </cell>
          <cell r="U26" t="str">
            <v>DaHi Gr 6</v>
          </cell>
          <cell r="V26" t="str">
            <v>Am Hegewinkel</v>
          </cell>
          <cell r="W26" t="str">
            <v>VfL Pinneberg 2</v>
          </cell>
          <cell r="X26" t="str">
            <v xml:space="preserve"> -</v>
          </cell>
          <cell r="Y26" t="str">
            <v>Lidingo Basket</v>
          </cell>
          <cell r="Z26" t="str">
            <v>HeHi  Eintracht Frankfurt</v>
          </cell>
          <cell r="AA26">
            <v>25</v>
          </cell>
          <cell r="AB26">
            <v>30</v>
          </cell>
          <cell r="AC26" t="str">
            <v>Körner</v>
          </cell>
          <cell r="AD26" t="str">
            <v>van der Bij</v>
          </cell>
          <cell r="AE26" t="str">
            <v>kein 3. SR</v>
          </cell>
        </row>
        <row r="29">
          <cell r="W29" t="str">
            <v>Halle D - Cole Sports Center</v>
          </cell>
        </row>
        <row r="31">
          <cell r="Q31" t="str">
            <v>DaHi-04</v>
          </cell>
          <cell r="R31">
            <v>38871</v>
          </cell>
          <cell r="S31" t="str">
            <v>09.00</v>
          </cell>
          <cell r="T31" t="str">
            <v>SA•0900•D</v>
          </cell>
          <cell r="U31" t="str">
            <v>DaHi Gr 2</v>
          </cell>
          <cell r="V31" t="str">
            <v>Cole Sports Center</v>
          </cell>
          <cell r="W31" t="str">
            <v>TSI Damen</v>
          </cell>
          <cell r="X31" t="str">
            <v xml:space="preserve"> -</v>
          </cell>
          <cell r="Y31" t="str">
            <v>Rumelner TV</v>
          </cell>
          <cell r="Z31" t="str">
            <v>DaHi  BG Zehlendorf 2</v>
          </cell>
          <cell r="AA31">
            <v>30</v>
          </cell>
          <cell r="AB31">
            <v>33</v>
          </cell>
          <cell r="AC31" t="str">
            <v>Bijkerk</v>
          </cell>
          <cell r="AD31" t="str">
            <v>Dirks</v>
          </cell>
          <cell r="AE31" t="str">
            <v>kein 3. SR</v>
          </cell>
        </row>
        <row r="32">
          <cell r="Q32" t="str">
            <v>DaHi-22</v>
          </cell>
          <cell r="R32">
            <v>38871</v>
          </cell>
          <cell r="S32" t="str">
            <v>09.45</v>
          </cell>
          <cell r="T32" t="str">
            <v>SA•0945•D</v>
          </cell>
          <cell r="U32" t="str">
            <v>DaHi Gr 8</v>
          </cell>
          <cell r="V32" t="str">
            <v>Cole Sports Center</v>
          </cell>
          <cell r="W32" t="str">
            <v>BG Zehlendorf 2</v>
          </cell>
          <cell r="X32" t="str">
            <v xml:space="preserve"> -</v>
          </cell>
          <cell r="Y32" t="str">
            <v>VfL Pinneberg 1</v>
          </cell>
          <cell r="Z32" t="str">
            <v>DaHi  Rumelner TV</v>
          </cell>
          <cell r="AA32">
            <v>22</v>
          </cell>
          <cell r="AB32">
            <v>37</v>
          </cell>
          <cell r="AC32" t="str">
            <v>Bijkerk</v>
          </cell>
          <cell r="AD32" t="str">
            <v>Dirks</v>
          </cell>
          <cell r="AE32" t="str">
            <v>kein 3. SR</v>
          </cell>
        </row>
        <row r="33">
          <cell r="Q33" t="str">
            <v>wU18-07</v>
          </cell>
          <cell r="R33">
            <v>38871</v>
          </cell>
          <cell r="S33" t="str">
            <v>10.30</v>
          </cell>
          <cell r="T33" t="str">
            <v>SA•1030•D</v>
          </cell>
          <cell r="U33" t="str">
            <v>wU18 Gr 3</v>
          </cell>
          <cell r="V33" t="str">
            <v>Cole Sports Center</v>
          </cell>
          <cell r="W33" t="str">
            <v>UAB Wien</v>
          </cell>
          <cell r="X33" t="str">
            <v xml:space="preserve"> -</v>
          </cell>
          <cell r="Y33" t="str">
            <v>TG 1837 Hanau</v>
          </cell>
          <cell r="Z33" t="str">
            <v>DaHi  VfL Pinneberg 1</v>
          </cell>
          <cell r="AA33">
            <v>64</v>
          </cell>
          <cell r="AB33">
            <v>11</v>
          </cell>
          <cell r="AC33" t="str">
            <v>Rechten</v>
          </cell>
          <cell r="AD33" t="str">
            <v>Sas</v>
          </cell>
          <cell r="AE33" t="str">
            <v>kein 3. SR</v>
          </cell>
        </row>
        <row r="34">
          <cell r="Q34" t="str">
            <v>DaHi-19</v>
          </cell>
          <cell r="R34">
            <v>38871</v>
          </cell>
          <cell r="S34" t="str">
            <v>11.15</v>
          </cell>
          <cell r="T34" t="str">
            <v>SA•1115•D</v>
          </cell>
          <cell r="U34" t="str">
            <v>DaHi Gr 7</v>
          </cell>
          <cell r="V34" t="str">
            <v>Cole Sports Center</v>
          </cell>
          <cell r="W34" t="str">
            <v>BG Hamburg-West</v>
          </cell>
          <cell r="X34" t="str">
            <v xml:space="preserve"> -</v>
          </cell>
          <cell r="Y34" t="str">
            <v>UAB Wien 1</v>
          </cell>
          <cell r="Z34" t="str">
            <v>wU18  TG 1837 Hanau</v>
          </cell>
          <cell r="AA34">
            <v>37</v>
          </cell>
          <cell r="AB34">
            <v>28</v>
          </cell>
          <cell r="AC34" t="str">
            <v>Rechten</v>
          </cell>
          <cell r="AD34" t="str">
            <v>Sas</v>
          </cell>
          <cell r="AE34" t="str">
            <v>kein 3. SR</v>
          </cell>
        </row>
        <row r="35">
          <cell r="Q35" t="str">
            <v>wU18-10</v>
          </cell>
          <cell r="R35">
            <v>38871</v>
          </cell>
          <cell r="S35" t="str">
            <v>12.00</v>
          </cell>
          <cell r="T35" t="str">
            <v>SA•1200•D</v>
          </cell>
          <cell r="U35" t="str">
            <v>wU18 Gr 4</v>
          </cell>
          <cell r="V35" t="str">
            <v>Cole Sports Center</v>
          </cell>
          <cell r="W35" t="str">
            <v>Walddörfer SV</v>
          </cell>
          <cell r="X35" t="str">
            <v xml:space="preserve"> -</v>
          </cell>
          <cell r="Y35" t="str">
            <v>UKS Jordan</v>
          </cell>
          <cell r="Z35" t="str">
            <v>DaHi  UAB Wien 1</v>
          </cell>
          <cell r="AA35">
            <v>22</v>
          </cell>
          <cell r="AB35">
            <v>49</v>
          </cell>
          <cell r="AC35" t="str">
            <v>Körner</v>
          </cell>
          <cell r="AD35" t="str">
            <v>Ernst</v>
          </cell>
          <cell r="AE35" t="str">
            <v>kein 3. SR</v>
          </cell>
        </row>
        <row r="36">
          <cell r="Q36" t="str">
            <v>DaHi-05</v>
          </cell>
          <cell r="R36">
            <v>38871</v>
          </cell>
          <cell r="S36" t="str">
            <v>12.45</v>
          </cell>
          <cell r="T36" t="str">
            <v>SA•1245•D</v>
          </cell>
          <cell r="U36" t="str">
            <v>DaHi Gr 2</v>
          </cell>
          <cell r="V36" t="str">
            <v>Cole Sports Center</v>
          </cell>
          <cell r="W36" t="str">
            <v>MTV Trb. Lüneburg 2</v>
          </cell>
          <cell r="X36" t="str">
            <v xml:space="preserve"> -</v>
          </cell>
          <cell r="Y36" t="str">
            <v>TSI Damen</v>
          </cell>
          <cell r="Z36" t="str">
            <v>wU18  UKS Jordan</v>
          </cell>
          <cell r="AA36">
            <v>25</v>
          </cell>
          <cell r="AB36">
            <v>28</v>
          </cell>
          <cell r="AC36" t="str">
            <v>Sas</v>
          </cell>
          <cell r="AD36" t="str">
            <v>Ernst</v>
          </cell>
          <cell r="AE36" t="str">
            <v>kein 3. SR</v>
          </cell>
        </row>
        <row r="37">
          <cell r="Q37" t="str">
            <v>DaHi-23</v>
          </cell>
          <cell r="R37">
            <v>38871</v>
          </cell>
          <cell r="S37" t="str">
            <v>13.30</v>
          </cell>
          <cell r="T37" t="str">
            <v>SA•1330•D</v>
          </cell>
          <cell r="U37" t="str">
            <v>DaHi Gr 8</v>
          </cell>
          <cell r="V37" t="str">
            <v>Cole Sports Center</v>
          </cell>
          <cell r="W37" t="str">
            <v>UKJ Tyrolia</v>
          </cell>
          <cell r="X37" t="str">
            <v xml:space="preserve"> -</v>
          </cell>
          <cell r="Y37" t="str">
            <v>BG Zehlendorf 2</v>
          </cell>
          <cell r="Z37" t="str">
            <v>DaHi  TSI Damen</v>
          </cell>
          <cell r="AA37">
            <v>30</v>
          </cell>
          <cell r="AB37">
            <v>27</v>
          </cell>
          <cell r="AC37" t="str">
            <v>Körner</v>
          </cell>
          <cell r="AD37" t="str">
            <v xml:space="preserve">Brune </v>
          </cell>
          <cell r="AE37" t="str">
            <v>kein 3. SR</v>
          </cell>
        </row>
        <row r="38">
          <cell r="Q38" t="str">
            <v>wU18-08</v>
          </cell>
          <cell r="R38">
            <v>38871</v>
          </cell>
          <cell r="S38" t="str">
            <v>14.15</v>
          </cell>
          <cell r="T38" t="str">
            <v>SA•1415•D</v>
          </cell>
          <cell r="U38" t="str">
            <v>wU18 Gr 3</v>
          </cell>
          <cell r="V38" t="str">
            <v>Cole Sports Center</v>
          </cell>
          <cell r="W38" t="str">
            <v>BBZ 95 Leverkusen</v>
          </cell>
          <cell r="X38" t="str">
            <v xml:space="preserve"> -</v>
          </cell>
          <cell r="Y38" t="str">
            <v>UAB Wien</v>
          </cell>
          <cell r="Z38" t="str">
            <v>DaHi  BG Zehlendorf 2</v>
          </cell>
          <cell r="AA38">
            <v>50</v>
          </cell>
          <cell r="AB38">
            <v>11</v>
          </cell>
          <cell r="AC38" t="str">
            <v>Jannsens</v>
          </cell>
          <cell r="AD38" t="str">
            <v xml:space="preserve">Brune </v>
          </cell>
          <cell r="AE38" t="str">
            <v>kein 3. SR</v>
          </cell>
        </row>
        <row r="39">
          <cell r="Q39" t="str">
            <v>DaHi-20</v>
          </cell>
          <cell r="R39">
            <v>38871</v>
          </cell>
          <cell r="S39" t="str">
            <v>15.00</v>
          </cell>
          <cell r="T39" t="str">
            <v>SA•1500•D</v>
          </cell>
          <cell r="U39" t="str">
            <v>DaHi Gr 7</v>
          </cell>
          <cell r="V39" t="str">
            <v>Cole Sports Center</v>
          </cell>
          <cell r="W39" t="str">
            <v>TK Hannover</v>
          </cell>
          <cell r="X39" t="str">
            <v xml:space="preserve"> -</v>
          </cell>
          <cell r="Y39" t="str">
            <v>BG Hamburg-West</v>
          </cell>
          <cell r="Z39" t="str">
            <v>wU18  UAB Wien</v>
          </cell>
          <cell r="AA39">
            <v>22</v>
          </cell>
          <cell r="AB39">
            <v>30</v>
          </cell>
          <cell r="AC39" t="str">
            <v>Bause</v>
          </cell>
          <cell r="AD39" t="str">
            <v>Jannsens</v>
          </cell>
          <cell r="AE39" t="str">
            <v>kein 3. SR</v>
          </cell>
        </row>
        <row r="40">
          <cell r="Q40" t="str">
            <v>wU18-11</v>
          </cell>
          <cell r="R40">
            <v>38871</v>
          </cell>
          <cell r="S40" t="str">
            <v>15.45</v>
          </cell>
          <cell r="T40" t="str">
            <v>SA•1545•D</v>
          </cell>
          <cell r="U40" t="str">
            <v>wU18 Gr 4</v>
          </cell>
          <cell r="V40" t="str">
            <v>Cole Sports Center</v>
          </cell>
          <cell r="W40" t="str">
            <v>Südpark Bochum</v>
          </cell>
          <cell r="X40" t="str">
            <v xml:space="preserve"> -</v>
          </cell>
          <cell r="Y40" t="str">
            <v>Walddörfer SV</v>
          </cell>
          <cell r="Z40" t="str">
            <v>DaHi  BG Hamburg-West</v>
          </cell>
          <cell r="AA40">
            <v>33</v>
          </cell>
          <cell r="AB40">
            <v>16</v>
          </cell>
          <cell r="AC40" t="str">
            <v>Bause</v>
          </cell>
          <cell r="AD40" t="str">
            <v>Dorobisz</v>
          </cell>
          <cell r="AE40" t="str">
            <v>kein 3. SR</v>
          </cell>
        </row>
        <row r="41">
          <cell r="Q41" t="str">
            <v>DaLo-07</v>
          </cell>
          <cell r="R41">
            <v>38871</v>
          </cell>
          <cell r="S41" t="str">
            <v>16.30</v>
          </cell>
          <cell r="T41" t="str">
            <v>SA•1630•D</v>
          </cell>
          <cell r="U41" t="str">
            <v>DaLo Gr 2</v>
          </cell>
          <cell r="V41" t="str">
            <v>Cole Sports Center</v>
          </cell>
          <cell r="W41" t="str">
            <v>BBG Mix</v>
          </cell>
          <cell r="X41" t="str">
            <v xml:space="preserve"> -</v>
          </cell>
          <cell r="Y41" t="str">
            <v>UAB Wien 2</v>
          </cell>
          <cell r="Z41" t="str">
            <v>wU18  Walddörfer SV</v>
          </cell>
          <cell r="AA41">
            <v>43</v>
          </cell>
          <cell r="AB41">
            <v>17</v>
          </cell>
          <cell r="AC41" t="str">
            <v>Jannsens</v>
          </cell>
          <cell r="AD41" t="str">
            <v>Ciesielski</v>
          </cell>
          <cell r="AE41" t="str">
            <v>kein 3. SR</v>
          </cell>
        </row>
        <row r="42">
          <cell r="Q42" t="str">
            <v>DaLo-08</v>
          </cell>
          <cell r="R42">
            <v>38871</v>
          </cell>
          <cell r="S42" t="str">
            <v>17.15</v>
          </cell>
          <cell r="T42" t="str">
            <v>SA•1715•D</v>
          </cell>
          <cell r="U42" t="str">
            <v>DaLo Gr 2</v>
          </cell>
          <cell r="V42" t="str">
            <v>Cole Sports Center</v>
          </cell>
          <cell r="W42" t="str">
            <v>Walddörfer SV 3</v>
          </cell>
          <cell r="X42" t="str">
            <v xml:space="preserve"> -</v>
          </cell>
          <cell r="Y42" t="str">
            <v>BBZ 95 Leverkusen 2</v>
          </cell>
          <cell r="Z42" t="str">
            <v>DaLo  UAB Wien 2</v>
          </cell>
          <cell r="AA42">
            <v>20</v>
          </cell>
          <cell r="AB42">
            <v>40</v>
          </cell>
          <cell r="AC42" t="str">
            <v>Dorobisz</v>
          </cell>
          <cell r="AD42" t="str">
            <v>Ciesielski</v>
          </cell>
          <cell r="AE42" t="str">
            <v>kein 3. SR</v>
          </cell>
        </row>
        <row r="43">
          <cell r="Q43" t="str">
            <v>wU18-09</v>
          </cell>
          <cell r="R43">
            <v>38871</v>
          </cell>
          <cell r="S43" t="str">
            <v>18.00</v>
          </cell>
          <cell r="T43" t="str">
            <v>SA•1800•D</v>
          </cell>
          <cell r="U43" t="str">
            <v>wU18 Gr 3</v>
          </cell>
          <cell r="V43" t="str">
            <v>Cole Sports Center</v>
          </cell>
          <cell r="W43" t="str">
            <v>TG 1837 Hanau</v>
          </cell>
          <cell r="X43" t="str">
            <v xml:space="preserve"> -</v>
          </cell>
          <cell r="Y43" t="str">
            <v>BBZ 95 Leverkusen</v>
          </cell>
          <cell r="Z43" t="str">
            <v>DaLo  BBZ 95 Leverkusen 2</v>
          </cell>
          <cell r="AA43">
            <v>3</v>
          </cell>
          <cell r="AB43">
            <v>102</v>
          </cell>
          <cell r="AC43" t="str">
            <v>Dorobisz</v>
          </cell>
          <cell r="AD43" t="str">
            <v>Kadam</v>
          </cell>
          <cell r="AE43" t="str">
            <v>kein 3. SR</v>
          </cell>
        </row>
        <row r="44">
          <cell r="Q44" t="str">
            <v>DaHi-21</v>
          </cell>
          <cell r="R44">
            <v>38871</v>
          </cell>
          <cell r="S44" t="str">
            <v>18.45</v>
          </cell>
          <cell r="T44" t="str">
            <v>SA•1845•D</v>
          </cell>
          <cell r="U44" t="str">
            <v>DaHi Gr 7</v>
          </cell>
          <cell r="V44" t="str">
            <v>Cole Sports Center</v>
          </cell>
          <cell r="W44" t="str">
            <v>UAB Wien 1</v>
          </cell>
          <cell r="X44" t="str">
            <v xml:space="preserve"> -</v>
          </cell>
          <cell r="Y44" t="str">
            <v>TK Hannover</v>
          </cell>
          <cell r="Z44" t="str">
            <v>wU18  BBZ 95 Leverkusen</v>
          </cell>
          <cell r="AA44">
            <v>33</v>
          </cell>
          <cell r="AB44">
            <v>45</v>
          </cell>
          <cell r="AC44" t="str">
            <v>Raile</v>
          </cell>
          <cell r="AD44" t="str">
            <v>Kadam</v>
          </cell>
          <cell r="AE44" t="str">
            <v>kein 3. SR</v>
          </cell>
        </row>
        <row r="45">
          <cell r="Q45" t="str">
            <v>wU18-12</v>
          </cell>
          <cell r="R45">
            <v>38871</v>
          </cell>
          <cell r="S45" t="str">
            <v>19.30</v>
          </cell>
          <cell r="T45" t="str">
            <v>SA•1930•D</v>
          </cell>
          <cell r="U45" t="str">
            <v>wU18 Gr 4</v>
          </cell>
          <cell r="V45" t="str">
            <v>Cole Sports Center</v>
          </cell>
          <cell r="W45" t="str">
            <v>UKS Jordan</v>
          </cell>
          <cell r="X45" t="str">
            <v xml:space="preserve"> -</v>
          </cell>
          <cell r="Y45" t="str">
            <v>Südpark Bochum</v>
          </cell>
          <cell r="Z45" t="str">
            <v>DaHi  TK Hannover</v>
          </cell>
          <cell r="AA45">
            <v>35</v>
          </cell>
          <cell r="AB45">
            <v>15</v>
          </cell>
          <cell r="AC45" t="str">
            <v>Raile</v>
          </cell>
          <cell r="AD45" t="str">
            <v>Bielnik</v>
          </cell>
          <cell r="AE45" t="str">
            <v>kein 3. SR</v>
          </cell>
        </row>
        <row r="46">
          <cell r="Q46" t="str">
            <v>DaLo-09</v>
          </cell>
          <cell r="R46">
            <v>38871</v>
          </cell>
          <cell r="S46" t="str">
            <v>20.15</v>
          </cell>
          <cell r="T46" t="str">
            <v>SA•2015•D</v>
          </cell>
          <cell r="U46" t="str">
            <v>DaLo Gr 2</v>
          </cell>
          <cell r="V46" t="str">
            <v>Cole Sports Center</v>
          </cell>
          <cell r="W46" t="str">
            <v>BBG Mix</v>
          </cell>
          <cell r="X46" t="str">
            <v xml:space="preserve"> -</v>
          </cell>
          <cell r="Y46" t="str">
            <v>Walddörfer SV 3</v>
          </cell>
          <cell r="Z46" t="str">
            <v>wU18  Südpark Bochum</v>
          </cell>
          <cell r="AA46">
            <v>43</v>
          </cell>
          <cell r="AB46">
            <v>21</v>
          </cell>
          <cell r="AC46" t="str">
            <v>Ulu</v>
          </cell>
          <cell r="AD46" t="str">
            <v>Bielnik</v>
          </cell>
          <cell r="AE46" t="str">
            <v>kein 3. SR</v>
          </cell>
        </row>
        <row r="47">
          <cell r="Q47" t="str">
            <v>DaLo-10</v>
          </cell>
          <cell r="R47">
            <v>38871</v>
          </cell>
          <cell r="S47" t="str">
            <v>21.00</v>
          </cell>
          <cell r="T47" t="str">
            <v>SA•2100•D</v>
          </cell>
          <cell r="U47" t="str">
            <v>DaLo Gr 2</v>
          </cell>
          <cell r="V47" t="str">
            <v>Cole Sports Center</v>
          </cell>
          <cell r="W47" t="str">
            <v>BBZ 95 Leverkusen 2</v>
          </cell>
          <cell r="X47" t="str">
            <v xml:space="preserve"> -</v>
          </cell>
          <cell r="Y47" t="str">
            <v>UAB Wien 2</v>
          </cell>
          <cell r="Z47" t="str">
            <v>DaLo  Walddörfer SV 3</v>
          </cell>
          <cell r="AA47">
            <v>21</v>
          </cell>
          <cell r="AB47">
            <v>36</v>
          </cell>
          <cell r="AC47" t="str">
            <v>Ulu</v>
          </cell>
          <cell r="AD47" t="str">
            <v>Bielnik</v>
          </cell>
          <cell r="AE47" t="str">
            <v>kein 3. SR</v>
          </cell>
        </row>
        <row r="50">
          <cell r="W50" t="str">
            <v>Halle G - Leistikowschule</v>
          </cell>
        </row>
        <row r="52">
          <cell r="Q52" t="str">
            <v>mU18-16</v>
          </cell>
          <cell r="R52">
            <v>38871</v>
          </cell>
          <cell r="S52" t="str">
            <v>09.00</v>
          </cell>
          <cell r="T52" t="str">
            <v>SA•0900•G</v>
          </cell>
          <cell r="U52" t="str">
            <v>mU18 Gr 6</v>
          </cell>
          <cell r="V52" t="str">
            <v>Leistikowschule</v>
          </cell>
          <cell r="W52" t="str">
            <v>Lok Stralsund</v>
          </cell>
          <cell r="X52" t="str">
            <v xml:space="preserve"> -</v>
          </cell>
          <cell r="Y52" t="str">
            <v>C&gt;&gt;Press Iserlohn</v>
          </cell>
          <cell r="Z52" t="str">
            <v>mU18  BG Zehlendorf</v>
          </cell>
          <cell r="AA52">
            <v>14</v>
          </cell>
          <cell r="AB52">
            <v>62</v>
          </cell>
          <cell r="AC52" t="str">
            <v>Freisfeld</v>
          </cell>
          <cell r="AD52" t="str">
            <v>Baloun</v>
          </cell>
          <cell r="AE52" t="str">
            <v>kein 3. SR</v>
          </cell>
        </row>
        <row r="53">
          <cell r="Q53" t="str">
            <v>mU18-01</v>
          </cell>
          <cell r="R53">
            <v>38871</v>
          </cell>
          <cell r="S53" t="str">
            <v>09.45</v>
          </cell>
          <cell r="T53" t="str">
            <v>SA•0945•G</v>
          </cell>
          <cell r="U53" t="str">
            <v>mU18 Gr 1</v>
          </cell>
          <cell r="V53" t="str">
            <v>Leistikowschule</v>
          </cell>
          <cell r="W53" t="str">
            <v>BG Zehlendorf</v>
          </cell>
          <cell r="X53" t="str">
            <v xml:space="preserve"> -</v>
          </cell>
          <cell r="Y53" t="str">
            <v>BG Dorsten</v>
          </cell>
          <cell r="Z53" t="str">
            <v>mU18  C&gt;&gt;Press Iserlohn</v>
          </cell>
          <cell r="AA53">
            <v>49</v>
          </cell>
          <cell r="AB53">
            <v>35</v>
          </cell>
          <cell r="AC53" t="str">
            <v>Freisfeld</v>
          </cell>
          <cell r="AD53" t="str">
            <v>Baloun</v>
          </cell>
          <cell r="AE53" t="str">
            <v>kein 3. SR</v>
          </cell>
        </row>
        <row r="54">
          <cell r="Q54" t="str">
            <v>DaHi-07</v>
          </cell>
          <cell r="R54">
            <v>38871</v>
          </cell>
          <cell r="S54" t="str">
            <v>10.30</v>
          </cell>
          <cell r="T54" t="str">
            <v>SA•1030•G</v>
          </cell>
          <cell r="U54" t="str">
            <v>DaHi Gr 3</v>
          </cell>
          <cell r="V54" t="str">
            <v>Leistikowschule</v>
          </cell>
          <cell r="W54" t="str">
            <v>Kuenring Wien 1</v>
          </cell>
          <cell r="X54" t="str">
            <v xml:space="preserve"> -</v>
          </cell>
          <cell r="Y54" t="str">
            <v>Hamburg Rahlstedt</v>
          </cell>
          <cell r="Z54" t="str">
            <v>mU18  BG Dorsten</v>
          </cell>
          <cell r="AA54">
            <v>40</v>
          </cell>
          <cell r="AB54">
            <v>28</v>
          </cell>
          <cell r="AC54" t="str">
            <v>Dorobisz</v>
          </cell>
          <cell r="AD54" t="str">
            <v>Baloun</v>
          </cell>
          <cell r="AE54" t="str">
            <v>kein 3. SR</v>
          </cell>
        </row>
        <row r="55">
          <cell r="Q55" t="str">
            <v>DaHi-16</v>
          </cell>
          <cell r="R55">
            <v>38871</v>
          </cell>
          <cell r="S55" t="str">
            <v>11.15</v>
          </cell>
          <cell r="T55" t="str">
            <v>SA•1115•G</v>
          </cell>
          <cell r="U55" t="str">
            <v>DaHi Gr 6</v>
          </cell>
          <cell r="V55" t="str">
            <v>Leistikowschule</v>
          </cell>
          <cell r="W55" t="str">
            <v>BBG Revival</v>
          </cell>
          <cell r="X55" t="str">
            <v xml:space="preserve"> -</v>
          </cell>
          <cell r="Y55" t="str">
            <v>VfL Pinneberg 2</v>
          </cell>
          <cell r="Z55" t="str">
            <v>DaHi  Hamburg Rahlstedt</v>
          </cell>
          <cell r="AA55">
            <v>33</v>
          </cell>
          <cell r="AB55">
            <v>11</v>
          </cell>
          <cell r="AC55" t="str">
            <v>Dorobisz</v>
          </cell>
          <cell r="AD55" t="str">
            <v>Willemze</v>
          </cell>
          <cell r="AE55" t="str">
            <v>kein 3. SR</v>
          </cell>
        </row>
        <row r="56">
          <cell r="Q56" t="str">
            <v>wU18-13</v>
          </cell>
          <cell r="R56">
            <v>38871</v>
          </cell>
          <cell r="S56" t="str">
            <v>12.00</v>
          </cell>
          <cell r="T56" t="str">
            <v>SA•1200•G</v>
          </cell>
          <cell r="U56" t="str">
            <v>wU18 Gr 5</v>
          </cell>
          <cell r="V56" t="str">
            <v>Leistikowschule</v>
          </cell>
          <cell r="W56" t="str">
            <v>VfL Pinneberg</v>
          </cell>
          <cell r="X56" t="str">
            <v xml:space="preserve"> -</v>
          </cell>
          <cell r="Y56" t="str">
            <v>Osnabrücker SC</v>
          </cell>
          <cell r="Z56" t="str">
            <v>DaHi  VfL Pinneberg 2</v>
          </cell>
          <cell r="AA56">
            <v>10</v>
          </cell>
          <cell r="AB56">
            <v>40</v>
          </cell>
          <cell r="AC56" t="str">
            <v>Willemze</v>
          </cell>
          <cell r="AD56" t="str">
            <v>Bielnik</v>
          </cell>
          <cell r="AE56" t="str">
            <v>kein 3. SR</v>
          </cell>
        </row>
        <row r="57">
          <cell r="Q57" t="str">
            <v>mU18-17</v>
          </cell>
          <cell r="R57">
            <v>38871</v>
          </cell>
          <cell r="S57" t="str">
            <v>12.45</v>
          </cell>
          <cell r="T57" t="str">
            <v>SA•1245•G</v>
          </cell>
          <cell r="U57" t="str">
            <v>mU18 Gr 6</v>
          </cell>
          <cell r="V57" t="str">
            <v>Leistikowschule</v>
          </cell>
          <cell r="W57" t="str">
            <v>DBV Charlottenburg</v>
          </cell>
          <cell r="X57" t="str">
            <v xml:space="preserve"> -</v>
          </cell>
          <cell r="Y57" t="str">
            <v>Lok Stralsund</v>
          </cell>
          <cell r="Z57" t="str">
            <v>wU18  Osnabrücker SC</v>
          </cell>
          <cell r="AA57">
            <v>89</v>
          </cell>
          <cell r="AB57">
            <v>17</v>
          </cell>
          <cell r="AC57" t="str">
            <v>Dorobisz</v>
          </cell>
          <cell r="AD57" t="str">
            <v>Bielnik</v>
          </cell>
          <cell r="AE57" t="str">
            <v>kein 3. SR</v>
          </cell>
        </row>
        <row r="58">
          <cell r="Q58" t="str">
            <v>mU18-02</v>
          </cell>
          <cell r="R58">
            <v>38871</v>
          </cell>
          <cell r="S58" t="str">
            <v>13.30</v>
          </cell>
          <cell r="T58" t="str">
            <v>SA•1330•G</v>
          </cell>
          <cell r="U58" t="str">
            <v>mU18 Gr 1</v>
          </cell>
          <cell r="V58" t="str">
            <v>Leistikowschule</v>
          </cell>
          <cell r="W58" t="str">
            <v>Braunschweiger BG</v>
          </cell>
          <cell r="X58" t="str">
            <v xml:space="preserve"> -</v>
          </cell>
          <cell r="Y58" t="str">
            <v>BG Zehlendorf</v>
          </cell>
          <cell r="Z58" t="str">
            <v>mU18  Lok Stralsund</v>
          </cell>
          <cell r="AA58">
            <v>36</v>
          </cell>
          <cell r="AB58">
            <v>73</v>
          </cell>
          <cell r="AC58" t="str">
            <v>Raile</v>
          </cell>
          <cell r="AD58" t="str">
            <v>Rechten</v>
          </cell>
          <cell r="AE58" t="str">
            <v>kein 3. SR</v>
          </cell>
        </row>
        <row r="59">
          <cell r="Q59" t="str">
            <v>DaLo-01</v>
          </cell>
          <cell r="R59">
            <v>38871</v>
          </cell>
          <cell r="S59" t="str">
            <v>14.15</v>
          </cell>
          <cell r="T59" t="str">
            <v>SA•1415•G</v>
          </cell>
          <cell r="U59" t="str">
            <v>DaLo Gr 1</v>
          </cell>
          <cell r="V59" t="str">
            <v>Leistikowschule</v>
          </cell>
          <cell r="W59" t="str">
            <v>Kuenring Wien 2</v>
          </cell>
          <cell r="X59" t="str">
            <v xml:space="preserve"> -</v>
          </cell>
          <cell r="Y59" t="str">
            <v>Vareler TB</v>
          </cell>
          <cell r="Z59" t="str">
            <v>mU18  BG Zehlendorf</v>
          </cell>
          <cell r="AA59">
            <v>41</v>
          </cell>
          <cell r="AB59">
            <v>6</v>
          </cell>
          <cell r="AC59" t="str">
            <v>Raile</v>
          </cell>
          <cell r="AD59" t="str">
            <v>Rechten</v>
          </cell>
          <cell r="AE59" t="str">
            <v>kein 3. SR</v>
          </cell>
        </row>
        <row r="60">
          <cell r="Q60" t="str">
            <v>DaLo-02</v>
          </cell>
          <cell r="R60">
            <v>38871</v>
          </cell>
          <cell r="S60" t="str">
            <v>15.00</v>
          </cell>
          <cell r="T60" t="str">
            <v>SA•1500•G</v>
          </cell>
          <cell r="U60" t="str">
            <v>DaLo Gr 1</v>
          </cell>
          <cell r="V60" t="str">
            <v>Leistikowschule</v>
          </cell>
          <cell r="W60" t="str">
            <v>Walddörfer SV 2</v>
          </cell>
          <cell r="X60" t="str">
            <v xml:space="preserve"> -</v>
          </cell>
          <cell r="Y60" t="str">
            <v>BG Zehlendorf 3</v>
          </cell>
          <cell r="Z60" t="str">
            <v>DaLo  Vareler TB</v>
          </cell>
          <cell r="AA60">
            <v>25</v>
          </cell>
          <cell r="AB60">
            <v>31</v>
          </cell>
          <cell r="AC60" t="str">
            <v>Rechten</v>
          </cell>
          <cell r="AD60" t="str">
            <v>Dirks</v>
          </cell>
          <cell r="AE60" t="str">
            <v>kein 3. SR</v>
          </cell>
        </row>
        <row r="61">
          <cell r="Q61" t="str">
            <v>wU18-14</v>
          </cell>
          <cell r="R61">
            <v>38871</v>
          </cell>
          <cell r="S61" t="str">
            <v>15.45</v>
          </cell>
          <cell r="T61" t="str">
            <v>SA•1545•G</v>
          </cell>
          <cell r="U61" t="str">
            <v>wU18 Gr 5</v>
          </cell>
          <cell r="V61" t="str">
            <v>Leistikowschule</v>
          </cell>
          <cell r="W61" t="str">
            <v>Basketball Berlin Süd</v>
          </cell>
          <cell r="X61" t="str">
            <v xml:space="preserve"> -</v>
          </cell>
          <cell r="Y61" t="str">
            <v>VfL Pinneberg</v>
          </cell>
          <cell r="Z61" t="str">
            <v>DaLo  BG Zehlendorf 3</v>
          </cell>
          <cell r="AA61">
            <v>33</v>
          </cell>
          <cell r="AB61">
            <v>17</v>
          </cell>
          <cell r="AC61" t="str">
            <v>Kittlerova</v>
          </cell>
          <cell r="AD61" t="str">
            <v>Dirks</v>
          </cell>
          <cell r="AE61" t="str">
            <v>kein 3. SR</v>
          </cell>
        </row>
        <row r="62">
          <cell r="Q62" t="str">
            <v>mU18-18</v>
          </cell>
          <cell r="R62">
            <v>38871</v>
          </cell>
          <cell r="S62" t="str">
            <v>16.30</v>
          </cell>
          <cell r="T62" t="str">
            <v>SA•1630•G</v>
          </cell>
          <cell r="U62" t="str">
            <v>mU18 Gr 6</v>
          </cell>
          <cell r="V62" t="str">
            <v>Leistikowschule</v>
          </cell>
          <cell r="W62" t="str">
            <v>C&gt;&gt;Press Iserlohn</v>
          </cell>
          <cell r="X62" t="str">
            <v xml:space="preserve"> -</v>
          </cell>
          <cell r="Y62" t="str">
            <v>DBV Charlottenburg</v>
          </cell>
          <cell r="Z62" t="str">
            <v>wU18  VfL Pinneberg</v>
          </cell>
          <cell r="AA62">
            <v>24</v>
          </cell>
          <cell r="AB62">
            <v>53</v>
          </cell>
          <cell r="AC62" t="str">
            <v>Kittlerova</v>
          </cell>
          <cell r="AD62" t="str">
            <v>Seweryn</v>
          </cell>
          <cell r="AE62" t="str">
            <v>kein 3. SR</v>
          </cell>
        </row>
        <row r="63">
          <cell r="Q63" t="str">
            <v>mU18-03</v>
          </cell>
          <cell r="R63">
            <v>38871</v>
          </cell>
          <cell r="S63" t="str">
            <v>17.15</v>
          </cell>
          <cell r="T63" t="str">
            <v>SA•1715•G</v>
          </cell>
          <cell r="U63" t="str">
            <v>mU18 Gr 1</v>
          </cell>
          <cell r="V63" t="str">
            <v>Leistikowschule</v>
          </cell>
          <cell r="W63" t="str">
            <v>BG Dorsten</v>
          </cell>
          <cell r="X63" t="str">
            <v xml:space="preserve"> -</v>
          </cell>
          <cell r="Y63" t="str">
            <v>Braunschweiger BG</v>
          </cell>
          <cell r="Z63" t="str">
            <v>mU18  DBV Charlottenburg</v>
          </cell>
          <cell r="AA63">
            <v>25</v>
          </cell>
          <cell r="AB63">
            <v>41</v>
          </cell>
          <cell r="AC63" t="str">
            <v>Pencik</v>
          </cell>
          <cell r="AD63" t="str">
            <v>Seweryn</v>
          </cell>
          <cell r="AE63" t="str">
            <v>kein 3. SR</v>
          </cell>
        </row>
        <row r="64">
          <cell r="Q64" t="str">
            <v>DaHi-06</v>
          </cell>
          <cell r="R64">
            <v>38871</v>
          </cell>
          <cell r="S64" t="str">
            <v>18.00</v>
          </cell>
          <cell r="T64" t="str">
            <v>SA•1800•G</v>
          </cell>
          <cell r="U64" t="str">
            <v>DaHi Gr 2</v>
          </cell>
          <cell r="V64" t="str">
            <v>Leistikowschule</v>
          </cell>
          <cell r="W64" t="str">
            <v>Rumelner TV</v>
          </cell>
          <cell r="X64" t="str">
            <v xml:space="preserve"> -</v>
          </cell>
          <cell r="Y64" t="str">
            <v>MTV Trb. Lüneburg 2</v>
          </cell>
          <cell r="Z64" t="str">
            <v>mU18  Braunschweiger BG</v>
          </cell>
          <cell r="AA64">
            <v>32</v>
          </cell>
          <cell r="AB64">
            <v>26</v>
          </cell>
          <cell r="AC64" t="str">
            <v>Pencik</v>
          </cell>
          <cell r="AD64" t="str">
            <v>Vecera</v>
          </cell>
          <cell r="AE64" t="str">
            <v>kein 3. SR</v>
          </cell>
        </row>
        <row r="65">
          <cell r="Q65" t="str">
            <v>DaHi-24</v>
          </cell>
          <cell r="R65">
            <v>38871</v>
          </cell>
          <cell r="S65" t="str">
            <v>18.45</v>
          </cell>
          <cell r="T65" t="str">
            <v>SA•1845•G</v>
          </cell>
          <cell r="U65" t="str">
            <v>DaHi Gr 8</v>
          </cell>
          <cell r="V65" t="str">
            <v>Leistikowschule</v>
          </cell>
          <cell r="W65" t="str">
            <v>VfL Pinneberg 1</v>
          </cell>
          <cell r="X65" t="str">
            <v xml:space="preserve"> -</v>
          </cell>
          <cell r="Y65" t="str">
            <v>UKJ Tyrolia</v>
          </cell>
          <cell r="Z65" t="str">
            <v>DaHi  MTV Trb. Lüneburg 2</v>
          </cell>
          <cell r="AA65">
            <v>40</v>
          </cell>
          <cell r="AB65">
            <v>37</v>
          </cell>
          <cell r="AC65" t="str">
            <v>Pencik</v>
          </cell>
          <cell r="AD65" t="str">
            <v>Vecera</v>
          </cell>
          <cell r="AE65" t="str">
            <v>kein 3. SR</v>
          </cell>
        </row>
        <row r="66">
          <cell r="Q66" t="str">
            <v>wU18-15</v>
          </cell>
          <cell r="R66">
            <v>38871</v>
          </cell>
          <cell r="S66" t="str">
            <v>19.30</v>
          </cell>
          <cell r="T66" t="str">
            <v>SA•1930•G</v>
          </cell>
          <cell r="U66" t="str">
            <v>wU18 Gr 5</v>
          </cell>
          <cell r="V66" t="str">
            <v>Leistikowschule</v>
          </cell>
          <cell r="W66" t="str">
            <v>Osnabrücker SC</v>
          </cell>
          <cell r="X66" t="str">
            <v xml:space="preserve"> -</v>
          </cell>
          <cell r="Y66" t="str">
            <v>Basketball Berlin Süd</v>
          </cell>
          <cell r="Z66" t="str">
            <v>DaHi  UKJ Tyrolia</v>
          </cell>
          <cell r="AA66">
            <v>45</v>
          </cell>
          <cell r="AB66">
            <v>39</v>
          </cell>
          <cell r="AC66" t="str">
            <v>Pastusiak</v>
          </cell>
          <cell r="AD66" t="str">
            <v>Prokes</v>
          </cell>
          <cell r="AE66" t="str">
            <v>kein 3. SR</v>
          </cell>
        </row>
        <row r="67">
          <cell r="Q67" t="str">
            <v>DaLo-03</v>
          </cell>
          <cell r="R67">
            <v>38871</v>
          </cell>
          <cell r="S67" t="str">
            <v>20.15</v>
          </cell>
          <cell r="T67" t="str">
            <v>SA•2015•G</v>
          </cell>
          <cell r="U67" t="str">
            <v>DaLo Gr 1</v>
          </cell>
          <cell r="V67" t="str">
            <v>Leistikowschule</v>
          </cell>
          <cell r="W67" t="str">
            <v>Kuenring Wien 2</v>
          </cell>
          <cell r="X67" t="str">
            <v xml:space="preserve"> -</v>
          </cell>
          <cell r="Y67" t="str">
            <v>Walddörfer SV 2</v>
          </cell>
          <cell r="Z67" t="str">
            <v>wU18  Basketball Berlin Süd</v>
          </cell>
          <cell r="AA67">
            <v>44</v>
          </cell>
          <cell r="AB67">
            <v>7</v>
          </cell>
          <cell r="AC67" t="str">
            <v>Pastusiak</v>
          </cell>
          <cell r="AD67" t="str">
            <v>Prokes</v>
          </cell>
          <cell r="AE67" t="str">
            <v>kein 3. SR</v>
          </cell>
        </row>
        <row r="68">
          <cell r="Q68" t="str">
            <v>DaLo-04</v>
          </cell>
          <cell r="R68">
            <v>38871</v>
          </cell>
          <cell r="S68" t="str">
            <v>21.00</v>
          </cell>
          <cell r="T68" t="str">
            <v>SA•2100•G</v>
          </cell>
          <cell r="U68" t="str">
            <v>DaLo Gr 1</v>
          </cell>
          <cell r="V68" t="str">
            <v>Leistikowschule</v>
          </cell>
          <cell r="W68" t="str">
            <v>BG Zehlendorf 3</v>
          </cell>
          <cell r="X68" t="str">
            <v xml:space="preserve"> -</v>
          </cell>
          <cell r="Y68" t="str">
            <v>Vareler TB</v>
          </cell>
          <cell r="Z68" t="str">
            <v>DaLo  Walddörfer SV 2</v>
          </cell>
          <cell r="AA68">
            <v>45</v>
          </cell>
          <cell r="AB68">
            <v>2</v>
          </cell>
          <cell r="AC68" t="str">
            <v>Pastusiak</v>
          </cell>
          <cell r="AD68" t="str">
            <v>Prokes</v>
          </cell>
          <cell r="AE68" t="str">
            <v>kein 3. SR</v>
          </cell>
        </row>
        <row r="70">
          <cell r="W70" t="str">
            <v>Samstag, den 03.06.2006</v>
          </cell>
        </row>
        <row r="71">
          <cell r="S71" t="str">
            <v>Zeit</v>
          </cell>
          <cell r="T71" t="str">
            <v>Spielnr.</v>
          </cell>
          <cell r="U71" t="str">
            <v>Liga</v>
          </cell>
          <cell r="V71" t="str">
            <v>Halle</v>
          </cell>
          <cell r="W71" t="str">
            <v>Team A</v>
          </cell>
          <cell r="Y71" t="str">
            <v>Team B</v>
          </cell>
          <cell r="Z71" t="str">
            <v>Kampfgericht</v>
          </cell>
          <cell r="AA71" t="str">
            <v>Erg A</v>
          </cell>
          <cell r="AB71" t="str">
            <v>Erg B</v>
          </cell>
        </row>
        <row r="72">
          <cell r="W72" t="str">
            <v>Halle H - Pestalozzischule</v>
          </cell>
        </row>
        <row r="74">
          <cell r="Q74" t="str">
            <v>wU14-19</v>
          </cell>
          <cell r="R74">
            <v>38871</v>
          </cell>
          <cell r="S74" t="str">
            <v>09.00</v>
          </cell>
          <cell r="T74" t="str">
            <v>SA•0900•H</v>
          </cell>
          <cell r="U74" t="str">
            <v>wU14 Gr 7</v>
          </cell>
          <cell r="V74" t="str">
            <v>Pestalozzischule</v>
          </cell>
          <cell r="W74" t="str">
            <v>Hørsholm BBK 1</v>
          </cell>
          <cell r="X74" t="str">
            <v xml:space="preserve"> -</v>
          </cell>
          <cell r="Y74" t="str">
            <v>VfL Bochum BG</v>
          </cell>
          <cell r="Z74" t="str">
            <v>wU14  MKS MOS Konin</v>
          </cell>
          <cell r="AA74">
            <v>57</v>
          </cell>
          <cell r="AB74">
            <v>14</v>
          </cell>
          <cell r="AC74" t="str">
            <v>Haelewyck</v>
          </cell>
          <cell r="AD74" t="str">
            <v>Bartosz</v>
          </cell>
          <cell r="AE74" t="str">
            <v>kein 3. SR</v>
          </cell>
        </row>
        <row r="75">
          <cell r="Q75" t="str">
            <v>wU14-22</v>
          </cell>
          <cell r="R75">
            <v>38871</v>
          </cell>
          <cell r="S75" t="str">
            <v>09.45</v>
          </cell>
          <cell r="T75" t="str">
            <v>SA•0945•H</v>
          </cell>
          <cell r="U75" t="str">
            <v>wU14 Gr 8</v>
          </cell>
          <cell r="V75" t="str">
            <v>Pestalozzischule</v>
          </cell>
          <cell r="W75" t="str">
            <v>MKS MOS Konin</v>
          </cell>
          <cell r="X75" t="str">
            <v xml:space="preserve"> -</v>
          </cell>
          <cell r="Y75" t="str">
            <v>Walddörfer SV</v>
          </cell>
          <cell r="Z75" t="str">
            <v>wU14  VfL Bochum BG</v>
          </cell>
          <cell r="AA75">
            <v>80</v>
          </cell>
          <cell r="AB75">
            <v>14</v>
          </cell>
          <cell r="AC75" t="str">
            <v>Haelewyck</v>
          </cell>
          <cell r="AD75" t="str">
            <v>Bartosz</v>
          </cell>
          <cell r="AE75" t="str">
            <v>kein 3. SR</v>
          </cell>
        </row>
        <row r="76">
          <cell r="Q76" t="str">
            <v>wU14-16</v>
          </cell>
          <cell r="R76">
            <v>38871</v>
          </cell>
          <cell r="S76" t="str">
            <v>10.30</v>
          </cell>
          <cell r="T76" t="str">
            <v>SA•1030•H</v>
          </cell>
          <cell r="U76" t="str">
            <v>wU14 Gr 6</v>
          </cell>
          <cell r="V76" t="str">
            <v>Pestalozzischule</v>
          </cell>
          <cell r="W76" t="str">
            <v>Herner TC 1</v>
          </cell>
          <cell r="X76" t="str">
            <v xml:space="preserve"> -</v>
          </cell>
          <cell r="Y76" t="str">
            <v>SG Wolfenbüttel</v>
          </cell>
          <cell r="Z76" t="str">
            <v>wU14  Walddörfer SV</v>
          </cell>
          <cell r="AA76">
            <v>43</v>
          </cell>
          <cell r="AB76">
            <v>29</v>
          </cell>
          <cell r="AC76" t="str">
            <v>Haelewyck</v>
          </cell>
          <cell r="AD76" t="str">
            <v>Cyniak</v>
          </cell>
          <cell r="AE76" t="str">
            <v>kein 3. SR</v>
          </cell>
        </row>
        <row r="77">
          <cell r="Q77" t="str">
            <v>mU14-01</v>
          </cell>
          <cell r="R77">
            <v>38871</v>
          </cell>
          <cell r="S77" t="str">
            <v>11.15</v>
          </cell>
          <cell r="T77" t="str">
            <v>SA•1115•H</v>
          </cell>
          <cell r="U77" t="str">
            <v>mU14 Gr 1</v>
          </cell>
          <cell r="V77" t="str">
            <v>Pestalozzischule</v>
          </cell>
          <cell r="W77" t="str">
            <v>BG Zehlendorf</v>
          </cell>
          <cell r="X77" t="str">
            <v xml:space="preserve"> -</v>
          </cell>
          <cell r="Y77" t="str">
            <v>TG 1837 Hanau</v>
          </cell>
          <cell r="Z77" t="str">
            <v>wU14  SG Wolfenbüttel</v>
          </cell>
          <cell r="AA77">
            <v>48</v>
          </cell>
          <cell r="AB77">
            <v>15</v>
          </cell>
          <cell r="AC77" t="str">
            <v>Rogalski</v>
          </cell>
          <cell r="AD77" t="str">
            <v>Cyniak</v>
          </cell>
          <cell r="AE77" t="str">
            <v>kein 3. SR</v>
          </cell>
        </row>
        <row r="78">
          <cell r="Q78" t="str">
            <v>mU14-10</v>
          </cell>
          <cell r="R78">
            <v>38871</v>
          </cell>
          <cell r="S78" t="str">
            <v>12.00</v>
          </cell>
          <cell r="T78" t="str">
            <v>SA•1200•H</v>
          </cell>
          <cell r="U78" t="str">
            <v>mU14 Gr 4</v>
          </cell>
          <cell r="V78" t="str">
            <v>Pestalozzischule</v>
          </cell>
          <cell r="W78" t="str">
            <v>Döbling Wien</v>
          </cell>
          <cell r="X78" t="str">
            <v xml:space="preserve"> -</v>
          </cell>
          <cell r="Y78" t="str">
            <v>BG Litzendorf 1</v>
          </cell>
          <cell r="Z78" t="str">
            <v>mU14  TG 1837 Hanau</v>
          </cell>
          <cell r="AA78">
            <v>18</v>
          </cell>
          <cell r="AB78">
            <v>49</v>
          </cell>
          <cell r="AC78" t="str">
            <v>Rogalski</v>
          </cell>
          <cell r="AD78" t="str">
            <v>Mensik</v>
          </cell>
          <cell r="AE78" t="str">
            <v>kein 3. SR</v>
          </cell>
        </row>
        <row r="79">
          <cell r="Q79" t="str">
            <v>wU14-20</v>
          </cell>
          <cell r="R79">
            <v>38871</v>
          </cell>
          <cell r="S79" t="str">
            <v>12.45</v>
          </cell>
          <cell r="T79" t="str">
            <v>SA•1245•H</v>
          </cell>
          <cell r="U79" t="str">
            <v>wU14 Gr 7</v>
          </cell>
          <cell r="V79" t="str">
            <v>Pestalozzischule</v>
          </cell>
          <cell r="W79" t="str">
            <v>Braunschweiger BG</v>
          </cell>
          <cell r="X79" t="str">
            <v xml:space="preserve"> -</v>
          </cell>
          <cell r="Y79" t="str">
            <v>Hørsholm BBK 1</v>
          </cell>
          <cell r="Z79" t="str">
            <v>mU14  BG Litzendorf 1</v>
          </cell>
          <cell r="AA79">
            <v>10</v>
          </cell>
          <cell r="AB79">
            <v>53</v>
          </cell>
          <cell r="AC79" t="str">
            <v>Ulu</v>
          </cell>
          <cell r="AD79" t="str">
            <v>Mensik</v>
          </cell>
          <cell r="AE79" t="str">
            <v>kein 3. SR</v>
          </cell>
        </row>
        <row r="80">
          <cell r="Q80" t="str">
            <v>wU14-23</v>
          </cell>
          <cell r="R80">
            <v>38871</v>
          </cell>
          <cell r="S80" t="str">
            <v>13.30</v>
          </cell>
          <cell r="T80" t="str">
            <v>SA•1330•H</v>
          </cell>
          <cell r="U80" t="str">
            <v>wU14 Gr 8</v>
          </cell>
          <cell r="V80" t="str">
            <v>Pestalozzischule</v>
          </cell>
          <cell r="W80" t="str">
            <v>Herner TC 2</v>
          </cell>
          <cell r="X80" t="str">
            <v xml:space="preserve"> -</v>
          </cell>
          <cell r="Y80" t="str">
            <v>MKS MOS Konin</v>
          </cell>
          <cell r="Z80" t="str">
            <v>wU14  Hørsholm BBK 1</v>
          </cell>
          <cell r="AA80">
            <v>14</v>
          </cell>
          <cell r="AB80">
            <v>63</v>
          </cell>
          <cell r="AC80" t="str">
            <v>Ulu</v>
          </cell>
          <cell r="AD80" t="str">
            <v>Pastusiak</v>
          </cell>
          <cell r="AE80" t="str">
            <v>kein 3. SR</v>
          </cell>
        </row>
        <row r="81">
          <cell r="Q81" t="str">
            <v>wU14-17</v>
          </cell>
          <cell r="R81">
            <v>38871</v>
          </cell>
          <cell r="S81" t="str">
            <v>14.15</v>
          </cell>
          <cell r="T81" t="str">
            <v>SA•1415•H</v>
          </cell>
          <cell r="U81" t="str">
            <v>wU14 Gr 6</v>
          </cell>
          <cell r="V81" t="str">
            <v>Pestalozzischule</v>
          </cell>
          <cell r="W81" t="str">
            <v>Hørsholm BBK 2</v>
          </cell>
          <cell r="X81" t="str">
            <v xml:space="preserve"> -</v>
          </cell>
          <cell r="Y81" t="str">
            <v>Herner TC 1</v>
          </cell>
          <cell r="Z81" t="str">
            <v>wU14  MKS MOS Konin</v>
          </cell>
          <cell r="AA81">
            <v>14</v>
          </cell>
          <cell r="AB81">
            <v>15</v>
          </cell>
          <cell r="AC81" t="str">
            <v>Davenschot</v>
          </cell>
          <cell r="AD81" t="str">
            <v>Pastusiak</v>
          </cell>
          <cell r="AE81" t="str">
            <v>kein 3. SR</v>
          </cell>
        </row>
        <row r="82">
          <cell r="Q82" t="str">
            <v>mU14-02</v>
          </cell>
          <cell r="R82">
            <v>38871</v>
          </cell>
          <cell r="S82" t="str">
            <v>15.00</v>
          </cell>
          <cell r="T82" t="str">
            <v>SA•1500•H</v>
          </cell>
          <cell r="U82" t="str">
            <v>mU14 Gr 1</v>
          </cell>
          <cell r="V82" t="str">
            <v>Pestalozzischule</v>
          </cell>
          <cell r="W82" t="str">
            <v>Hypo Mistelbach</v>
          </cell>
          <cell r="X82" t="str">
            <v xml:space="preserve"> -</v>
          </cell>
          <cell r="Y82" t="str">
            <v>BG Zehlendorf</v>
          </cell>
          <cell r="Z82" t="str">
            <v>wU14  Herner TC 1</v>
          </cell>
          <cell r="AA82">
            <v>46</v>
          </cell>
          <cell r="AB82">
            <v>28</v>
          </cell>
          <cell r="AC82" t="str">
            <v>Davenschot</v>
          </cell>
          <cell r="AD82" t="str">
            <v>Ernst</v>
          </cell>
          <cell r="AE82" t="str">
            <v>kein 3. SR</v>
          </cell>
        </row>
        <row r="83">
          <cell r="Q83" t="str">
            <v>mU14-11</v>
          </cell>
          <cell r="R83">
            <v>38871</v>
          </cell>
          <cell r="S83" t="str">
            <v>15.45</v>
          </cell>
          <cell r="T83" t="str">
            <v>SA•1545•H</v>
          </cell>
          <cell r="U83" t="str">
            <v>mU14 Gr 4</v>
          </cell>
          <cell r="V83" t="str">
            <v>Pestalozzischule</v>
          </cell>
          <cell r="W83" t="str">
            <v>CB Recklinghausen</v>
          </cell>
          <cell r="X83" t="str">
            <v xml:space="preserve"> -</v>
          </cell>
          <cell r="Y83" t="str">
            <v>Döbling Wien</v>
          </cell>
          <cell r="Z83" t="str">
            <v>mU14  BG Zehlendorf</v>
          </cell>
          <cell r="AA83">
            <v>36</v>
          </cell>
          <cell r="AB83">
            <v>66</v>
          </cell>
          <cell r="AC83" t="str">
            <v>Sas</v>
          </cell>
          <cell r="AD83" t="str">
            <v>Ernst</v>
          </cell>
          <cell r="AE83" t="str">
            <v>kein 3. SR</v>
          </cell>
        </row>
        <row r="84">
          <cell r="Q84" t="str">
            <v>wU14-21</v>
          </cell>
          <cell r="R84">
            <v>38871</v>
          </cell>
          <cell r="S84" t="str">
            <v>16.30</v>
          </cell>
          <cell r="T84" t="str">
            <v>SA•1630•H</v>
          </cell>
          <cell r="U84" t="str">
            <v>wU14 Gr 7</v>
          </cell>
          <cell r="V84" t="str">
            <v>Pestalozzischule</v>
          </cell>
          <cell r="W84" t="str">
            <v>VfL Bochum BG</v>
          </cell>
          <cell r="X84" t="str">
            <v xml:space="preserve"> -</v>
          </cell>
          <cell r="Y84" t="str">
            <v>Braunschweiger BG</v>
          </cell>
          <cell r="Z84" t="str">
            <v>mU14  Döbling Wien</v>
          </cell>
          <cell r="AA84">
            <v>54</v>
          </cell>
          <cell r="AB84">
            <v>26</v>
          </cell>
          <cell r="AC84" t="str">
            <v>Davenschot</v>
          </cell>
          <cell r="AD84" t="str">
            <v>Bielnik</v>
          </cell>
          <cell r="AE84" t="str">
            <v>kein 3. SR</v>
          </cell>
        </row>
        <row r="85">
          <cell r="Q85" t="str">
            <v>wU14-24</v>
          </cell>
          <cell r="R85">
            <v>38871</v>
          </cell>
          <cell r="S85" t="str">
            <v>17.15</v>
          </cell>
          <cell r="T85" t="str">
            <v>SA•1715•H</v>
          </cell>
          <cell r="U85" t="str">
            <v>wU14 Gr 8</v>
          </cell>
          <cell r="V85" t="str">
            <v>Pestalozzischule</v>
          </cell>
          <cell r="W85" t="str">
            <v>Walddörfer SV</v>
          </cell>
          <cell r="X85" t="str">
            <v xml:space="preserve"> -</v>
          </cell>
          <cell r="Y85" t="str">
            <v>Herner TC 2</v>
          </cell>
          <cell r="Z85" t="str">
            <v>wU14  Braunschweiger BG</v>
          </cell>
          <cell r="AA85">
            <v>34</v>
          </cell>
          <cell r="AB85">
            <v>27</v>
          </cell>
          <cell r="AC85" t="str">
            <v>Sas</v>
          </cell>
          <cell r="AD85" t="str">
            <v>Bielnik</v>
          </cell>
          <cell r="AE85" t="str">
            <v>kein 3. SR</v>
          </cell>
        </row>
        <row r="86">
          <cell r="Q86" t="str">
            <v>wU14-18</v>
          </cell>
          <cell r="R86">
            <v>38871</v>
          </cell>
          <cell r="S86" t="str">
            <v>18.00</v>
          </cell>
          <cell r="T86" t="str">
            <v>SA•1800•H</v>
          </cell>
          <cell r="U86" t="str">
            <v>wU14 Gr 6</v>
          </cell>
          <cell r="V86" t="str">
            <v>Pestalozzischule</v>
          </cell>
          <cell r="W86" t="str">
            <v>SG Wolfenbüttel</v>
          </cell>
          <cell r="X86" t="str">
            <v xml:space="preserve"> -</v>
          </cell>
          <cell r="Y86" t="str">
            <v>Hørsholm BBK 2</v>
          </cell>
          <cell r="Z86" t="str">
            <v>wU14  Herner TC 2</v>
          </cell>
          <cell r="AA86">
            <v>27</v>
          </cell>
          <cell r="AB86">
            <v>24</v>
          </cell>
          <cell r="AC86" t="str">
            <v>Sas</v>
          </cell>
          <cell r="AD86" t="str">
            <v xml:space="preserve">Brune </v>
          </cell>
          <cell r="AE86" t="str">
            <v>kein 3. SR</v>
          </cell>
        </row>
        <row r="87">
          <cell r="Q87" t="str">
            <v>mU14-03</v>
          </cell>
          <cell r="R87">
            <v>38871</v>
          </cell>
          <cell r="S87" t="str">
            <v>18.45</v>
          </cell>
          <cell r="T87" t="str">
            <v>SA•1845•H</v>
          </cell>
          <cell r="U87" t="str">
            <v>mU14 Gr 1</v>
          </cell>
          <cell r="V87" t="str">
            <v>Pestalozzischule</v>
          </cell>
          <cell r="W87" t="str">
            <v>TG 1837 Hanau</v>
          </cell>
          <cell r="X87" t="str">
            <v xml:space="preserve"> -</v>
          </cell>
          <cell r="Y87" t="str">
            <v>Hypo Mistelbach</v>
          </cell>
          <cell r="Z87" t="str">
            <v>wU14  Hørsholm BBK 2</v>
          </cell>
          <cell r="AA87">
            <v>11</v>
          </cell>
          <cell r="AB87">
            <v>38</v>
          </cell>
          <cell r="AC87" t="str">
            <v>Treu</v>
          </cell>
          <cell r="AD87" t="str">
            <v xml:space="preserve">Brune </v>
          </cell>
          <cell r="AE87" t="str">
            <v>kein 3. SR</v>
          </cell>
        </row>
        <row r="88">
          <cell r="Q88" t="str">
            <v>mU14-12</v>
          </cell>
          <cell r="R88">
            <v>38871</v>
          </cell>
          <cell r="S88" t="str">
            <v>19.30</v>
          </cell>
          <cell r="T88" t="str">
            <v>SA•1930•H</v>
          </cell>
          <cell r="U88" t="str">
            <v>mU14 Gr 4</v>
          </cell>
          <cell r="V88" t="str">
            <v>Pestalozzischule</v>
          </cell>
          <cell r="W88" t="str">
            <v>BG Litzendorf 1</v>
          </cell>
          <cell r="X88" t="str">
            <v xml:space="preserve"> -</v>
          </cell>
          <cell r="Y88" t="str">
            <v>CB Recklinghausen</v>
          </cell>
          <cell r="Z88" t="str">
            <v>mU14  Hypo Mistelbach</v>
          </cell>
          <cell r="AA88">
            <v>64</v>
          </cell>
          <cell r="AB88">
            <v>4</v>
          </cell>
          <cell r="AC88" t="str">
            <v>Treu</v>
          </cell>
          <cell r="AD88" t="str">
            <v xml:space="preserve">Brune </v>
          </cell>
          <cell r="AE88" t="str">
            <v>kein 3. SR</v>
          </cell>
        </row>
        <row r="91">
          <cell r="W91" t="str">
            <v>Halle K - Nordschule</v>
          </cell>
        </row>
        <row r="93">
          <cell r="Q93" t="str">
            <v>mU18-13</v>
          </cell>
          <cell r="R93">
            <v>38871</v>
          </cell>
          <cell r="S93" t="str">
            <v>09.00</v>
          </cell>
          <cell r="T93" t="str">
            <v>SA•0900•K</v>
          </cell>
          <cell r="U93" t="str">
            <v>mU18 Gr 5</v>
          </cell>
          <cell r="V93" t="str">
            <v>Nordschule</v>
          </cell>
          <cell r="W93" t="str">
            <v>SG Hannover</v>
          </cell>
          <cell r="X93" t="str">
            <v xml:space="preserve"> -</v>
          </cell>
          <cell r="Y93" t="str">
            <v>Eintracht Frankfurt 1</v>
          </cell>
          <cell r="Z93" t="str">
            <v>mU18  CB Recklinghausen</v>
          </cell>
          <cell r="AA93">
            <v>40</v>
          </cell>
          <cell r="AB93">
            <v>51</v>
          </cell>
          <cell r="AC93" t="str">
            <v>Kittlerova</v>
          </cell>
          <cell r="AD93" t="str">
            <v>Bedu</v>
          </cell>
          <cell r="AE93" t="str">
            <v>kein 3. SR</v>
          </cell>
        </row>
        <row r="94">
          <cell r="Q94" t="str">
            <v>mU18-04</v>
          </cell>
          <cell r="R94">
            <v>38871</v>
          </cell>
          <cell r="S94" t="str">
            <v>09.45</v>
          </cell>
          <cell r="T94" t="str">
            <v>SA•0945•K</v>
          </cell>
          <cell r="U94" t="str">
            <v>mU18 Gr 2</v>
          </cell>
          <cell r="V94" t="str">
            <v>Nordschule</v>
          </cell>
          <cell r="W94" t="str">
            <v>CB Recklinghausen</v>
          </cell>
          <cell r="X94" t="str">
            <v xml:space="preserve"> -</v>
          </cell>
          <cell r="Y94" t="str">
            <v>MKS MOS Konin</v>
          </cell>
          <cell r="Z94" t="str">
            <v>mU18  Eintracht Frankfurt 1</v>
          </cell>
          <cell r="AA94">
            <v>13</v>
          </cell>
          <cell r="AB94">
            <v>36</v>
          </cell>
          <cell r="AC94" t="str">
            <v>Kittlerova</v>
          </cell>
          <cell r="AD94" t="str">
            <v>Bedu</v>
          </cell>
          <cell r="AE94" t="str">
            <v>kein 3. SR</v>
          </cell>
        </row>
        <row r="95">
          <cell r="Q95" t="str">
            <v>HeHi-001</v>
          </cell>
          <cell r="R95">
            <v>38871</v>
          </cell>
          <cell r="S95" t="str">
            <v>10.30</v>
          </cell>
          <cell r="T95" t="str">
            <v>SA•1030•K</v>
          </cell>
          <cell r="U95" t="str">
            <v>HeHi Gr 1</v>
          </cell>
          <cell r="V95" t="str">
            <v>Nordschule</v>
          </cell>
          <cell r="W95" t="str">
            <v>BG Zehlendorf 1</v>
          </cell>
          <cell r="X95" t="str">
            <v xml:space="preserve"> -</v>
          </cell>
          <cell r="Y95" t="str">
            <v>CB Recklinghausen</v>
          </cell>
          <cell r="Z95" t="str">
            <v>mU18  MKS MOS Konin</v>
          </cell>
          <cell r="AA95">
            <v>61</v>
          </cell>
          <cell r="AB95">
            <v>41</v>
          </cell>
          <cell r="AC95" t="str">
            <v>Davenschot</v>
          </cell>
          <cell r="AD95" t="str">
            <v>Kadam</v>
          </cell>
          <cell r="AE95" t="str">
            <v>kein 3. SR</v>
          </cell>
        </row>
        <row r="96">
          <cell r="Q96" t="str">
            <v>HeHi-002</v>
          </cell>
          <cell r="R96">
            <v>38871</v>
          </cell>
          <cell r="S96" t="str">
            <v>11.15</v>
          </cell>
          <cell r="T96" t="str">
            <v>SA•1115•K</v>
          </cell>
          <cell r="U96" t="str">
            <v>HeHi Gr 1</v>
          </cell>
          <cell r="V96" t="str">
            <v>Nordschule</v>
          </cell>
          <cell r="W96" t="str">
            <v>West Wien</v>
          </cell>
          <cell r="X96" t="str">
            <v xml:space="preserve"> -</v>
          </cell>
          <cell r="Y96" t="str">
            <v>MTV Trb. Lüneburg</v>
          </cell>
          <cell r="Z96" t="str">
            <v>HeHi  CB Recklinghausen</v>
          </cell>
          <cell r="AA96">
            <v>37</v>
          </cell>
          <cell r="AB96">
            <v>42</v>
          </cell>
          <cell r="AC96" t="str">
            <v>Davenschot</v>
          </cell>
          <cell r="AD96" t="str">
            <v>Kadam</v>
          </cell>
          <cell r="AE96" t="str">
            <v>kein 3. SR</v>
          </cell>
        </row>
        <row r="97">
          <cell r="Q97" t="str">
            <v>HeLo-04</v>
          </cell>
          <cell r="R97">
            <v>38871</v>
          </cell>
          <cell r="S97" t="str">
            <v>12.00</v>
          </cell>
          <cell r="T97" t="str">
            <v>SA•1200•K</v>
          </cell>
          <cell r="U97" t="str">
            <v>HeLo Gr 2</v>
          </cell>
          <cell r="V97" t="str">
            <v>Nordschule</v>
          </cell>
          <cell r="W97" t="str">
            <v>UKJ Tyrolia 2</v>
          </cell>
          <cell r="X97" t="str">
            <v xml:space="preserve"> -</v>
          </cell>
          <cell r="Y97" t="str">
            <v>TuS Lichterfelde</v>
          </cell>
          <cell r="Z97" t="str">
            <v>HeHi  MTV Trb. Lüneburg</v>
          </cell>
          <cell r="AA97">
            <v>26</v>
          </cell>
          <cell r="AB97">
            <v>46</v>
          </cell>
          <cell r="AC97" t="str">
            <v>Treu</v>
          </cell>
          <cell r="AD97" t="str">
            <v>Freisfeld</v>
          </cell>
          <cell r="AE97" t="str">
            <v>kein 3. SR</v>
          </cell>
        </row>
        <row r="98">
          <cell r="Q98" t="str">
            <v>mU18-14</v>
          </cell>
          <cell r="R98">
            <v>38871</v>
          </cell>
          <cell r="S98" t="str">
            <v>12.45</v>
          </cell>
          <cell r="T98" t="str">
            <v>SA•1245•K</v>
          </cell>
          <cell r="U98" t="str">
            <v>mU18 Gr 5</v>
          </cell>
          <cell r="V98" t="str">
            <v>Nordschule</v>
          </cell>
          <cell r="W98" t="str">
            <v>Hellas Basket Berlin</v>
          </cell>
          <cell r="X98" t="str">
            <v xml:space="preserve"> -</v>
          </cell>
          <cell r="Y98" t="str">
            <v>SG Hannover</v>
          </cell>
          <cell r="Z98" t="str">
            <v>HeLo  TuS Lichterfelde</v>
          </cell>
          <cell r="AA98">
            <v>12</v>
          </cell>
          <cell r="AB98">
            <v>56</v>
          </cell>
          <cell r="AC98" t="str">
            <v>Treu</v>
          </cell>
          <cell r="AD98" t="str">
            <v>Freisfeld</v>
          </cell>
          <cell r="AE98" t="str">
            <v>kein 3. SR</v>
          </cell>
        </row>
        <row r="99">
          <cell r="Q99" t="str">
            <v>mU18-05</v>
          </cell>
          <cell r="R99">
            <v>38871</v>
          </cell>
          <cell r="S99" t="str">
            <v>13.30</v>
          </cell>
          <cell r="T99" t="str">
            <v>SA•1330•K</v>
          </cell>
          <cell r="U99" t="str">
            <v>mU18 Gr 2</v>
          </cell>
          <cell r="V99" t="str">
            <v>Nordschule</v>
          </cell>
          <cell r="W99" t="str">
            <v>Walddörfer SV</v>
          </cell>
          <cell r="X99" t="str">
            <v xml:space="preserve"> -</v>
          </cell>
          <cell r="Y99" t="str">
            <v>CB Recklinghausen</v>
          </cell>
          <cell r="Z99" t="str">
            <v>mU18  SG Hannover</v>
          </cell>
          <cell r="AA99">
            <v>37</v>
          </cell>
          <cell r="AB99">
            <v>36</v>
          </cell>
          <cell r="AC99" t="str">
            <v>Treu</v>
          </cell>
          <cell r="AD99" t="str">
            <v>Freisfeld</v>
          </cell>
          <cell r="AE99" t="str">
            <v>kein 3. SR</v>
          </cell>
        </row>
        <row r="100">
          <cell r="Q100" t="str">
            <v>HeHi-003</v>
          </cell>
          <cell r="R100">
            <v>38871</v>
          </cell>
          <cell r="S100" t="str">
            <v>14.15</v>
          </cell>
          <cell r="T100" t="str">
            <v>SA•1415•K</v>
          </cell>
          <cell r="U100" t="str">
            <v>HeHi Gr 1</v>
          </cell>
          <cell r="V100" t="str">
            <v>Nordschule</v>
          </cell>
          <cell r="W100" t="str">
            <v>BG Zehlendorf 1</v>
          </cell>
          <cell r="X100" t="str">
            <v xml:space="preserve"> -</v>
          </cell>
          <cell r="Y100" t="str">
            <v>West Wien</v>
          </cell>
          <cell r="Z100" t="str">
            <v>mU18  CB Recklinghausen</v>
          </cell>
          <cell r="AA100">
            <v>56</v>
          </cell>
          <cell r="AB100">
            <v>36</v>
          </cell>
          <cell r="AC100" t="str">
            <v>Willemze</v>
          </cell>
          <cell r="AD100" t="str">
            <v>Prokes</v>
          </cell>
          <cell r="AE100" t="str">
            <v>kein 3. SR</v>
          </cell>
        </row>
        <row r="101">
          <cell r="Q101" t="str">
            <v>HeHi-004</v>
          </cell>
          <cell r="R101">
            <v>38871</v>
          </cell>
          <cell r="S101" t="str">
            <v>15.00</v>
          </cell>
          <cell r="T101" t="str">
            <v>SA•1500•K</v>
          </cell>
          <cell r="U101" t="str">
            <v>HeHi Gr 1</v>
          </cell>
          <cell r="V101" t="str">
            <v>Nordschule</v>
          </cell>
          <cell r="W101" t="str">
            <v>MTV Trb. Lüneburg</v>
          </cell>
          <cell r="X101" t="str">
            <v xml:space="preserve"> -</v>
          </cell>
          <cell r="Y101" t="str">
            <v>CB Recklinghausen</v>
          </cell>
          <cell r="Z101" t="str">
            <v>HeHi  West Wien</v>
          </cell>
          <cell r="AA101">
            <v>35</v>
          </cell>
          <cell r="AB101">
            <v>33</v>
          </cell>
          <cell r="AC101" t="str">
            <v>Willemze</v>
          </cell>
          <cell r="AD101" t="str">
            <v>Lüdtke</v>
          </cell>
          <cell r="AE101" t="str">
            <v>kein 3. SR</v>
          </cell>
        </row>
        <row r="102">
          <cell r="Q102" t="str">
            <v>HeLo-05</v>
          </cell>
          <cell r="R102">
            <v>38871</v>
          </cell>
          <cell r="S102" t="str">
            <v>15.45</v>
          </cell>
          <cell r="T102" t="str">
            <v>SA•1545•K</v>
          </cell>
          <cell r="U102" t="str">
            <v>HeLo Gr 2</v>
          </cell>
          <cell r="V102" t="str">
            <v>Nordschule</v>
          </cell>
          <cell r="W102" t="str">
            <v>VfL Pinneberg 2</v>
          </cell>
          <cell r="X102" t="str">
            <v xml:space="preserve"> -</v>
          </cell>
          <cell r="Y102" t="str">
            <v>UKJ Tyrolia 2</v>
          </cell>
          <cell r="Z102" t="str">
            <v>HeHi  CB Recklinghausen</v>
          </cell>
          <cell r="AA102">
            <v>23</v>
          </cell>
          <cell r="AB102">
            <v>22</v>
          </cell>
          <cell r="AC102" t="str">
            <v>Körner</v>
          </cell>
          <cell r="AD102" t="str">
            <v>Lüdtke</v>
          </cell>
          <cell r="AE102" t="str">
            <v>kein 3. SR</v>
          </cell>
        </row>
        <row r="103">
          <cell r="Q103" t="str">
            <v>mU18-15</v>
          </cell>
          <cell r="R103">
            <v>38871</v>
          </cell>
          <cell r="S103" t="str">
            <v>16.30</v>
          </cell>
          <cell r="T103" t="str">
            <v>SA•1630•K</v>
          </cell>
          <cell r="U103" t="str">
            <v>mU18 Gr 5</v>
          </cell>
          <cell r="V103" t="str">
            <v>Nordschule</v>
          </cell>
          <cell r="W103" t="str">
            <v>Eintracht Frankfurt 1</v>
          </cell>
          <cell r="X103" t="str">
            <v xml:space="preserve"> -</v>
          </cell>
          <cell r="Y103" t="str">
            <v>Hellas Basket Berlin</v>
          </cell>
          <cell r="Z103" t="str">
            <v>HeLo  UKJ Tyrolia 2</v>
          </cell>
          <cell r="AA103">
            <v>46</v>
          </cell>
          <cell r="AB103">
            <v>14</v>
          </cell>
          <cell r="AC103" t="str">
            <v>Körner</v>
          </cell>
          <cell r="AD103" t="str">
            <v>Stange</v>
          </cell>
          <cell r="AE103" t="str">
            <v>kein 3. SR</v>
          </cell>
        </row>
        <row r="104">
          <cell r="Q104" t="str">
            <v>mU18-06</v>
          </cell>
          <cell r="R104">
            <v>38871</v>
          </cell>
          <cell r="S104" t="str">
            <v>17.15</v>
          </cell>
          <cell r="T104" t="str">
            <v>SA•1715•K</v>
          </cell>
          <cell r="U104" t="str">
            <v>mU18 Gr 2</v>
          </cell>
          <cell r="V104" t="str">
            <v>Nordschule</v>
          </cell>
          <cell r="W104" t="str">
            <v>MKS MOS Konin</v>
          </cell>
          <cell r="X104" t="str">
            <v xml:space="preserve"> -</v>
          </cell>
          <cell r="Y104" t="str">
            <v>Walddörfer SV</v>
          </cell>
          <cell r="Z104" t="str">
            <v>mU18  Hellas Basket Berlin</v>
          </cell>
          <cell r="AA104">
            <v>44</v>
          </cell>
          <cell r="AB104">
            <v>24</v>
          </cell>
          <cell r="AC104" t="str">
            <v>Wüllner</v>
          </cell>
          <cell r="AD104" t="str">
            <v>Stange</v>
          </cell>
          <cell r="AE104" t="str">
            <v>kein 3. SR</v>
          </cell>
        </row>
        <row r="105">
          <cell r="Q105" t="str">
            <v>DaHi-08</v>
          </cell>
          <cell r="R105">
            <v>38871</v>
          </cell>
          <cell r="S105" t="str">
            <v>18.00</v>
          </cell>
          <cell r="T105" t="str">
            <v>SA•1800•K</v>
          </cell>
          <cell r="U105" t="str">
            <v>DaHi Gr 3</v>
          </cell>
          <cell r="V105" t="str">
            <v>Nordschule</v>
          </cell>
          <cell r="W105" t="str">
            <v>VfL Grasdorf</v>
          </cell>
          <cell r="X105" t="str">
            <v xml:space="preserve"> -</v>
          </cell>
          <cell r="Y105" t="str">
            <v>Kuenring Wien 1</v>
          </cell>
          <cell r="Z105" t="str">
            <v>mU18  Walddörfer SV</v>
          </cell>
          <cell r="AA105">
            <v>30</v>
          </cell>
          <cell r="AB105">
            <v>27</v>
          </cell>
          <cell r="AC105" t="str">
            <v>Wüllner</v>
          </cell>
          <cell r="AD105" t="str">
            <v>Brewczyski</v>
          </cell>
          <cell r="AE105" t="str">
            <v>kein 3. SR</v>
          </cell>
        </row>
        <row r="106">
          <cell r="Q106" t="str">
            <v>HeHi-005</v>
          </cell>
          <cell r="R106">
            <v>38871</v>
          </cell>
          <cell r="S106" t="str">
            <v>18.45</v>
          </cell>
          <cell r="T106" t="str">
            <v>SA•1845•K</v>
          </cell>
          <cell r="U106" t="str">
            <v>HeHi Gr 1</v>
          </cell>
          <cell r="V106" t="str">
            <v>Nordschule</v>
          </cell>
          <cell r="W106" t="str">
            <v>MTV Trb. Lüneburg</v>
          </cell>
          <cell r="X106" t="str">
            <v xml:space="preserve"> -</v>
          </cell>
          <cell r="Y106" t="str">
            <v>BG Zehlendorf 1</v>
          </cell>
          <cell r="Z106" t="str">
            <v>DaHi  Kuenring Wien 1</v>
          </cell>
          <cell r="AA106">
            <v>38</v>
          </cell>
          <cell r="AB106">
            <v>72</v>
          </cell>
          <cell r="AC106" t="str">
            <v>Brewczyski</v>
          </cell>
          <cell r="AD106" t="str">
            <v>Mensik</v>
          </cell>
          <cell r="AE106" t="str">
            <v>kein 3. SR</v>
          </cell>
        </row>
        <row r="107">
          <cell r="Q107" t="str">
            <v>HeHi-006</v>
          </cell>
          <cell r="R107">
            <v>38871</v>
          </cell>
          <cell r="S107" t="str">
            <v>19.30</v>
          </cell>
          <cell r="T107" t="str">
            <v>SA•1930•K</v>
          </cell>
          <cell r="U107" t="str">
            <v>HeHi Gr 1</v>
          </cell>
          <cell r="V107" t="str">
            <v>Nordschule</v>
          </cell>
          <cell r="W107" t="str">
            <v>CB Recklinghausen</v>
          </cell>
          <cell r="X107" t="str">
            <v xml:space="preserve"> -</v>
          </cell>
          <cell r="Y107" t="str">
            <v>West Wien</v>
          </cell>
          <cell r="Z107" t="str">
            <v>HeHi  BG Zehlendorf 1</v>
          </cell>
          <cell r="AA107">
            <v>33</v>
          </cell>
          <cell r="AB107">
            <v>46</v>
          </cell>
          <cell r="AC107" t="str">
            <v>Seweryn</v>
          </cell>
          <cell r="AD107" t="str">
            <v>Mensik</v>
          </cell>
          <cell r="AE107">
            <v>0</v>
          </cell>
        </row>
        <row r="108">
          <cell r="Q108" t="str">
            <v>HeLo-06</v>
          </cell>
          <cell r="R108">
            <v>38871</v>
          </cell>
          <cell r="S108" t="str">
            <v>20.15</v>
          </cell>
          <cell r="T108" t="str">
            <v>SA•2015•K</v>
          </cell>
          <cell r="U108" t="str">
            <v>HeLo Gr 2</v>
          </cell>
          <cell r="V108" t="str">
            <v>Nordschule</v>
          </cell>
          <cell r="W108" t="str">
            <v>TuS Lichterfelde</v>
          </cell>
          <cell r="X108" t="str">
            <v xml:space="preserve"> -</v>
          </cell>
          <cell r="Y108" t="str">
            <v>VfL Pinneberg 2</v>
          </cell>
          <cell r="Z108" t="str">
            <v>HeHi  West Wien</v>
          </cell>
          <cell r="AA108">
            <v>21</v>
          </cell>
          <cell r="AB108">
            <v>37</v>
          </cell>
          <cell r="AC108" t="str">
            <v>Ciesielski</v>
          </cell>
          <cell r="AD108" t="str">
            <v>Seweryn</v>
          </cell>
          <cell r="AE108">
            <v>0</v>
          </cell>
        </row>
        <row r="109">
          <cell r="Q109" t="str">
            <v>DaHi-09</v>
          </cell>
          <cell r="R109">
            <v>38871</v>
          </cell>
          <cell r="S109" t="str">
            <v>21.00</v>
          </cell>
          <cell r="T109" t="str">
            <v>SA•2100•K</v>
          </cell>
          <cell r="U109" t="str">
            <v>DaHi Gr 3</v>
          </cell>
          <cell r="V109" t="str">
            <v>Nordschule</v>
          </cell>
          <cell r="W109" t="str">
            <v>Hamburg Rahlstedt</v>
          </cell>
          <cell r="X109" t="str">
            <v xml:space="preserve"> -</v>
          </cell>
          <cell r="Y109" t="str">
            <v>VfL Grasdorf</v>
          </cell>
          <cell r="Z109" t="str">
            <v>HeLo  VfL Pinneberg 2</v>
          </cell>
          <cell r="AA109">
            <v>25</v>
          </cell>
          <cell r="AB109">
            <v>36</v>
          </cell>
          <cell r="AC109" t="str">
            <v>Ciesielski</v>
          </cell>
          <cell r="AD109" t="str">
            <v>Seweryn</v>
          </cell>
          <cell r="AE109">
            <v>0</v>
          </cell>
        </row>
        <row r="112">
          <cell r="W112" t="str">
            <v>Halle PA - Drosteschule unten</v>
          </cell>
        </row>
        <row r="114">
          <cell r="Q114" t="str">
            <v>wU14-04</v>
          </cell>
          <cell r="R114">
            <v>38871</v>
          </cell>
          <cell r="S114" t="str">
            <v>09.00</v>
          </cell>
          <cell r="T114" t="str">
            <v>SA•0900•PA</v>
          </cell>
          <cell r="U114" t="str">
            <v>wU14 Gr 2</v>
          </cell>
          <cell r="V114" t="str">
            <v>Drosteschule unten</v>
          </cell>
          <cell r="W114" t="str">
            <v>CB Recklinghausen</v>
          </cell>
          <cell r="X114" t="str">
            <v xml:space="preserve"> -</v>
          </cell>
          <cell r="Y114" t="str">
            <v>TuS Lichterfelde</v>
          </cell>
          <cell r="Z114" t="str">
            <v>wU14  UAB Wien</v>
          </cell>
          <cell r="AA114">
            <v>52</v>
          </cell>
          <cell r="AB114">
            <v>39</v>
          </cell>
          <cell r="AC114" t="str">
            <v>Harden</v>
          </cell>
          <cell r="AD114" t="str">
            <v>Maleszewski</v>
          </cell>
          <cell r="AE114" t="str">
            <v>kein 3. SR</v>
          </cell>
        </row>
        <row r="115">
          <cell r="Q115" t="str">
            <v>wU14-10</v>
          </cell>
          <cell r="R115">
            <v>38871</v>
          </cell>
          <cell r="S115" t="str">
            <v>09.45</v>
          </cell>
          <cell r="T115" t="str">
            <v>SA•0945•PA</v>
          </cell>
          <cell r="U115" t="str">
            <v>wU14 Gr 4</v>
          </cell>
          <cell r="V115" t="str">
            <v>Drosteschule unten</v>
          </cell>
          <cell r="W115" t="str">
            <v>UAB Wien</v>
          </cell>
          <cell r="X115" t="str">
            <v xml:space="preserve"> -</v>
          </cell>
          <cell r="Y115" t="str">
            <v>Eintracht Frankfurt</v>
          </cell>
          <cell r="Z115" t="str">
            <v>wU14  TuS Lichterfelde</v>
          </cell>
          <cell r="AA115">
            <v>18</v>
          </cell>
          <cell r="AB115">
            <v>44</v>
          </cell>
          <cell r="AC115" t="str">
            <v>Harden</v>
          </cell>
          <cell r="AD115" t="str">
            <v>Maleszewski</v>
          </cell>
          <cell r="AE115" t="str">
            <v>kein 3. SR</v>
          </cell>
        </row>
        <row r="116">
          <cell r="Q116" t="str">
            <v>mU14-04</v>
          </cell>
          <cell r="R116">
            <v>38871</v>
          </cell>
          <cell r="S116" t="str">
            <v>10.30</v>
          </cell>
          <cell r="T116" t="str">
            <v>SA•1030•PA</v>
          </cell>
          <cell r="U116" t="str">
            <v>mU14 Gr 2</v>
          </cell>
          <cell r="V116" t="str">
            <v>Drosteschule unten</v>
          </cell>
          <cell r="W116" t="str">
            <v>BG Litzendorf 2</v>
          </cell>
          <cell r="X116" t="str">
            <v xml:space="preserve"> -</v>
          </cell>
          <cell r="Y116" t="str">
            <v>WAT 22</v>
          </cell>
          <cell r="Z116" t="str">
            <v>wU14  Eintracht Frankfurt</v>
          </cell>
          <cell r="AA116">
            <v>18</v>
          </cell>
          <cell r="AB116">
            <v>55</v>
          </cell>
          <cell r="AC116" t="str">
            <v>Harden</v>
          </cell>
          <cell r="AD116" t="str">
            <v>Maleszewski</v>
          </cell>
          <cell r="AE116" t="str">
            <v>kein 3. SR</v>
          </cell>
        </row>
        <row r="117">
          <cell r="Q117" t="str">
            <v>wU16-16</v>
          </cell>
          <cell r="R117">
            <v>38871</v>
          </cell>
          <cell r="S117" t="str">
            <v>11.15</v>
          </cell>
          <cell r="T117" t="str">
            <v>SA•1115•PA</v>
          </cell>
          <cell r="U117" t="str">
            <v>wU16 Gr 6</v>
          </cell>
          <cell r="V117" t="str">
            <v>Drosteschule unten</v>
          </cell>
          <cell r="W117" t="str">
            <v>AMTV/Meiendorfer SV</v>
          </cell>
          <cell r="X117" t="str">
            <v xml:space="preserve"> -</v>
          </cell>
          <cell r="Y117" t="str">
            <v>BG Zehlendorf 2</v>
          </cell>
          <cell r="Z117" t="str">
            <v>mU14  WAT 22</v>
          </cell>
          <cell r="AA117">
            <v>17</v>
          </cell>
          <cell r="AB117">
            <v>42</v>
          </cell>
          <cell r="AC117" t="str">
            <v>Fydrych</v>
          </cell>
          <cell r="AD117" t="str">
            <v>Gise</v>
          </cell>
          <cell r="AE117" t="str">
            <v>kein 3. SR</v>
          </cell>
        </row>
        <row r="118">
          <cell r="Q118" t="str">
            <v>wU16-10</v>
          </cell>
          <cell r="R118">
            <v>38871</v>
          </cell>
          <cell r="S118" t="str">
            <v>12.00</v>
          </cell>
          <cell r="T118" t="str">
            <v>SA•1200•PA</v>
          </cell>
          <cell r="U118" t="str">
            <v>wU16 Gr 4</v>
          </cell>
          <cell r="V118" t="str">
            <v>Drosteschule unten</v>
          </cell>
          <cell r="W118" t="str">
            <v>MKS MOS Konin</v>
          </cell>
          <cell r="X118" t="str">
            <v xml:space="preserve"> -</v>
          </cell>
          <cell r="Y118" t="str">
            <v>Kieler TB</v>
          </cell>
          <cell r="Z118" t="str">
            <v>wU16  BG Zehlendorf 2</v>
          </cell>
          <cell r="AA118">
            <v>46</v>
          </cell>
          <cell r="AB118">
            <v>8</v>
          </cell>
          <cell r="AC118" t="str">
            <v>Bartosz</v>
          </cell>
          <cell r="AD118" t="str">
            <v>Gise</v>
          </cell>
          <cell r="AE118" t="str">
            <v>kein 3. SR</v>
          </cell>
        </row>
        <row r="119">
          <cell r="Q119" t="str">
            <v>wU14-05</v>
          </cell>
          <cell r="R119">
            <v>38871</v>
          </cell>
          <cell r="S119" t="str">
            <v>12.45</v>
          </cell>
          <cell r="T119" t="str">
            <v>SA•1245•PA</v>
          </cell>
          <cell r="U119" t="str">
            <v>wU14 Gr 2</v>
          </cell>
          <cell r="V119" t="str">
            <v>Drosteschule unten</v>
          </cell>
          <cell r="W119" t="str">
            <v>TuS Lichterfelde</v>
          </cell>
          <cell r="X119" t="str">
            <v xml:space="preserve"> -</v>
          </cell>
          <cell r="Y119" t="str">
            <v>CB Recklinghausen</v>
          </cell>
          <cell r="Z119" t="str">
            <v>wU16  Kieler TB</v>
          </cell>
          <cell r="AA119">
            <v>24</v>
          </cell>
          <cell r="AB119">
            <v>40</v>
          </cell>
          <cell r="AC119" t="str">
            <v>Bartosz</v>
          </cell>
          <cell r="AD119" t="str">
            <v>Kowalczyk</v>
          </cell>
          <cell r="AE119" t="str">
            <v>kein 3. SR</v>
          </cell>
        </row>
        <row r="120">
          <cell r="Q120" t="str">
            <v>wU14-11</v>
          </cell>
          <cell r="R120">
            <v>38871</v>
          </cell>
          <cell r="S120" t="str">
            <v>13.30</v>
          </cell>
          <cell r="T120" t="str">
            <v>SA•1330•PA</v>
          </cell>
          <cell r="U120" t="str">
            <v>wU14 Gr 4</v>
          </cell>
          <cell r="V120" t="str">
            <v>Drosteschule unten</v>
          </cell>
          <cell r="W120" t="str">
            <v>MKS Miastko</v>
          </cell>
          <cell r="X120" t="str">
            <v xml:space="preserve"> -</v>
          </cell>
          <cell r="Y120" t="str">
            <v>UAB Wien</v>
          </cell>
          <cell r="Z120" t="str">
            <v>wU14  CB Recklinghausen</v>
          </cell>
          <cell r="AA120">
            <v>48</v>
          </cell>
          <cell r="AB120">
            <v>12</v>
          </cell>
          <cell r="AC120" t="str">
            <v>Baloun</v>
          </cell>
          <cell r="AD120" t="str">
            <v>Kowalczyk</v>
          </cell>
          <cell r="AE120" t="str">
            <v>kein 3. SR</v>
          </cell>
        </row>
        <row r="121">
          <cell r="Q121" t="str">
            <v>mU14-05</v>
          </cell>
          <cell r="R121">
            <v>38871</v>
          </cell>
          <cell r="S121" t="str">
            <v>14.15</v>
          </cell>
          <cell r="T121" t="str">
            <v>SA•1415•PA</v>
          </cell>
          <cell r="U121" t="str">
            <v>mU14 Gr 2</v>
          </cell>
          <cell r="V121" t="str">
            <v>Drosteschule unten</v>
          </cell>
          <cell r="W121" t="str">
            <v>Horsens IC</v>
          </cell>
          <cell r="X121" t="str">
            <v xml:space="preserve"> -</v>
          </cell>
          <cell r="Y121" t="str">
            <v>BG Litzendorf 2</v>
          </cell>
          <cell r="Z121" t="str">
            <v>wU14  UAB Wien</v>
          </cell>
          <cell r="AA121">
            <v>56</v>
          </cell>
          <cell r="AB121">
            <v>23</v>
          </cell>
          <cell r="AC121" t="str">
            <v>Baloun</v>
          </cell>
          <cell r="AD121" t="str">
            <v>Wtorek</v>
          </cell>
          <cell r="AE121" t="str">
            <v>kein 3. SR</v>
          </cell>
        </row>
        <row r="122">
          <cell r="Q122" t="str">
            <v>wU16-17</v>
          </cell>
          <cell r="R122">
            <v>38871</v>
          </cell>
          <cell r="S122" t="str">
            <v>15.00</v>
          </cell>
          <cell r="T122" t="str">
            <v>SA•1500•PA</v>
          </cell>
          <cell r="U122" t="str">
            <v>wU16 Gr 6</v>
          </cell>
          <cell r="V122" t="str">
            <v>Drosteschule unten</v>
          </cell>
          <cell r="W122" t="str">
            <v>Klosterneuburg</v>
          </cell>
          <cell r="X122" t="str">
            <v xml:space="preserve"> -</v>
          </cell>
          <cell r="Y122" t="str">
            <v>AMTV/Meiendorfer SV</v>
          </cell>
          <cell r="Z122" t="str">
            <v>mU14  BG Litzendorf 2</v>
          </cell>
          <cell r="AA122">
            <v>47</v>
          </cell>
          <cell r="AB122">
            <v>25</v>
          </cell>
          <cell r="AC122" t="str">
            <v>Baloun</v>
          </cell>
          <cell r="AD122" t="str">
            <v>Wtorek</v>
          </cell>
          <cell r="AE122" t="str">
            <v>kein 3. SR</v>
          </cell>
        </row>
        <row r="123">
          <cell r="Q123" t="str">
            <v>wU16-11</v>
          </cell>
          <cell r="R123">
            <v>38871</v>
          </cell>
          <cell r="S123" t="str">
            <v>15.45</v>
          </cell>
          <cell r="T123" t="str">
            <v>SA•1545•PA</v>
          </cell>
          <cell r="U123" t="str">
            <v>wU16 Gr 4</v>
          </cell>
          <cell r="V123" t="str">
            <v>Drosteschule unten</v>
          </cell>
          <cell r="W123" t="str">
            <v>CB Recklinghausen</v>
          </cell>
          <cell r="X123" t="str">
            <v xml:space="preserve"> -</v>
          </cell>
          <cell r="Y123" t="str">
            <v>MKS MOS Konin</v>
          </cell>
          <cell r="Z123" t="str">
            <v>wU16  AMTV/Meiendorfer SV</v>
          </cell>
          <cell r="AA123">
            <v>6</v>
          </cell>
          <cell r="AB123">
            <v>46</v>
          </cell>
          <cell r="AC123" t="str">
            <v>Sass</v>
          </cell>
          <cell r="AD123" t="str">
            <v>Pietrzak</v>
          </cell>
          <cell r="AE123" t="str">
            <v>kein 3. SR</v>
          </cell>
        </row>
        <row r="124">
          <cell r="Q124" t="str">
            <v>wU14-06</v>
          </cell>
          <cell r="R124">
            <v>38871</v>
          </cell>
          <cell r="S124" t="str">
            <v>16.30</v>
          </cell>
          <cell r="T124" t="str">
            <v>SA•1630•PA</v>
          </cell>
          <cell r="V124" t="str">
            <v>Drosteschule unten</v>
          </cell>
          <cell r="X124" t="str">
            <v>Spielfrei</v>
          </cell>
          <cell r="AC124">
            <v>0</v>
          </cell>
          <cell r="AD124">
            <v>0</v>
          </cell>
          <cell r="AE124" t="str">
            <v>kein 3. SR</v>
          </cell>
        </row>
        <row r="125">
          <cell r="Q125" t="str">
            <v>wU14-12</v>
          </cell>
          <cell r="R125">
            <v>38871</v>
          </cell>
          <cell r="S125" t="str">
            <v>17.15</v>
          </cell>
          <cell r="T125" t="str">
            <v>SA•1715•PA</v>
          </cell>
          <cell r="U125" t="str">
            <v>wU14 Gr 4</v>
          </cell>
          <cell r="V125" t="str">
            <v>Drosteschule unten</v>
          </cell>
          <cell r="W125" t="str">
            <v>Eintracht Frankfurt</v>
          </cell>
          <cell r="X125" t="str">
            <v xml:space="preserve"> -</v>
          </cell>
          <cell r="Y125" t="str">
            <v>MKS Miastko</v>
          </cell>
          <cell r="Z125" t="str">
            <v>BG Zehlendorf</v>
          </cell>
          <cell r="AA125">
            <v>24</v>
          </cell>
          <cell r="AB125">
            <v>36</v>
          </cell>
          <cell r="AC125" t="str">
            <v>Koutek</v>
          </cell>
          <cell r="AD125" t="str">
            <v>Lohmüller</v>
          </cell>
          <cell r="AE125" t="str">
            <v>kein 3. SR</v>
          </cell>
        </row>
        <row r="126">
          <cell r="Q126" t="str">
            <v>mU14-06</v>
          </cell>
          <cell r="R126">
            <v>38871</v>
          </cell>
          <cell r="S126" t="str">
            <v>18.00</v>
          </cell>
          <cell r="T126" t="str">
            <v>SA•1800•PA</v>
          </cell>
          <cell r="U126" t="str">
            <v>mU14 Gr 2</v>
          </cell>
          <cell r="V126" t="str">
            <v>Drosteschule unten</v>
          </cell>
          <cell r="W126" t="str">
            <v>WAT 22</v>
          </cell>
          <cell r="X126" t="str">
            <v xml:space="preserve"> -</v>
          </cell>
          <cell r="Y126" t="str">
            <v>Horsens IC</v>
          </cell>
          <cell r="Z126" t="str">
            <v>wU14  MKS Miastko</v>
          </cell>
          <cell r="AA126">
            <v>44</v>
          </cell>
          <cell r="AB126">
            <v>40</v>
          </cell>
          <cell r="AC126" t="str">
            <v>Koutek</v>
          </cell>
          <cell r="AD126" t="str">
            <v>Lohmüller</v>
          </cell>
          <cell r="AE126" t="str">
            <v>kein 3. SR</v>
          </cell>
        </row>
        <row r="127">
          <cell r="Q127" t="str">
            <v>wU16-18</v>
          </cell>
          <cell r="R127">
            <v>38871</v>
          </cell>
          <cell r="S127" t="str">
            <v>18.45</v>
          </cell>
          <cell r="T127" t="str">
            <v>SA•1845•PA</v>
          </cell>
          <cell r="U127" t="str">
            <v>wU16 Gr 6</v>
          </cell>
          <cell r="V127" t="str">
            <v>Drosteschule unten</v>
          </cell>
          <cell r="W127" t="str">
            <v>BG Zehlendorf 2</v>
          </cell>
          <cell r="X127" t="str">
            <v xml:space="preserve"> -</v>
          </cell>
          <cell r="Y127" t="str">
            <v>Klosterneuburg</v>
          </cell>
          <cell r="Z127" t="str">
            <v>mU14  Horsens IC</v>
          </cell>
          <cell r="AA127">
            <v>37</v>
          </cell>
          <cell r="AB127">
            <v>29</v>
          </cell>
          <cell r="AC127" t="str">
            <v>Koutek</v>
          </cell>
          <cell r="AD127" t="str">
            <v>Lohmüller</v>
          </cell>
          <cell r="AE127" t="str">
            <v>kein 3. SR</v>
          </cell>
        </row>
        <row r="128">
          <cell r="Q128" t="str">
            <v>wU16-12</v>
          </cell>
          <cell r="R128">
            <v>38871</v>
          </cell>
          <cell r="S128" t="str">
            <v>19.30</v>
          </cell>
          <cell r="T128" t="str">
            <v>SA•1930•PA</v>
          </cell>
          <cell r="U128" t="str">
            <v>wU16 Gr 4</v>
          </cell>
          <cell r="V128" t="str">
            <v>Drosteschule unten</v>
          </cell>
          <cell r="W128" t="str">
            <v>Kieler TB</v>
          </cell>
          <cell r="X128" t="str">
            <v xml:space="preserve"> -</v>
          </cell>
          <cell r="Y128" t="str">
            <v>CB Recklinghausen</v>
          </cell>
          <cell r="Z128" t="str">
            <v>wU16  Klosterneuburg</v>
          </cell>
          <cell r="AA128">
            <v>32</v>
          </cell>
          <cell r="AB128">
            <v>28</v>
          </cell>
          <cell r="AC128" t="str">
            <v>Baranowski</v>
          </cell>
          <cell r="AD128" t="str">
            <v>Wtorek</v>
          </cell>
          <cell r="AE128" t="str">
            <v>kein 3. SR</v>
          </cell>
        </row>
        <row r="129">
          <cell r="Q129" t="str">
            <v>mU16-035</v>
          </cell>
          <cell r="R129">
            <v>38871</v>
          </cell>
          <cell r="S129" t="str">
            <v>20.15</v>
          </cell>
          <cell r="T129" t="str">
            <v>SA•2015•PA</v>
          </cell>
          <cell r="U129" t="str">
            <v>mU16 Gr 6</v>
          </cell>
          <cell r="V129" t="str">
            <v>Drosteschule unten</v>
          </cell>
          <cell r="W129" t="str">
            <v>AMTV/Meiendorfer SV 1</v>
          </cell>
          <cell r="X129" t="str">
            <v xml:space="preserve"> -</v>
          </cell>
          <cell r="Y129" t="str">
            <v>Wf Spandau 04</v>
          </cell>
          <cell r="Z129" t="str">
            <v>wU16  CB Recklinghausen</v>
          </cell>
          <cell r="AA129">
            <v>39</v>
          </cell>
          <cell r="AB129">
            <v>52</v>
          </cell>
          <cell r="AC129" t="str">
            <v>Baranowski</v>
          </cell>
          <cell r="AD129" t="str">
            <v>Wtorek</v>
          </cell>
          <cell r="AE129" t="str">
            <v>kein 3. SR</v>
          </cell>
        </row>
        <row r="131">
          <cell r="W131" t="str">
            <v>Samstag, den 03.06.2006</v>
          </cell>
        </row>
        <row r="132">
          <cell r="S132" t="str">
            <v>Zeit</v>
          </cell>
          <cell r="T132" t="str">
            <v>Spielnr.</v>
          </cell>
          <cell r="U132" t="str">
            <v>Liga</v>
          </cell>
          <cell r="V132" t="str">
            <v>Halle</v>
          </cell>
          <cell r="W132" t="str">
            <v>Team A</v>
          </cell>
          <cell r="Y132" t="str">
            <v>Team B</v>
          </cell>
          <cell r="Z132" t="str">
            <v>Kampfgericht</v>
          </cell>
          <cell r="AA132" t="str">
            <v>Erg A</v>
          </cell>
          <cell r="AB132" t="str">
            <v>Erg B</v>
          </cell>
        </row>
        <row r="133">
          <cell r="W133" t="str">
            <v>Halle PB - Drosteschule oben</v>
          </cell>
        </row>
        <row r="135">
          <cell r="Q135" t="str">
            <v>wU14-07</v>
          </cell>
          <cell r="R135">
            <v>38871</v>
          </cell>
          <cell r="S135" t="str">
            <v>09.00</v>
          </cell>
          <cell r="T135" t="str">
            <v>SA•0900•PB</v>
          </cell>
          <cell r="U135" t="str">
            <v>wU14 Gr 3</v>
          </cell>
          <cell r="V135" t="str">
            <v>Drosteschule oben</v>
          </cell>
          <cell r="W135" t="str">
            <v>EOSC Offenbach</v>
          </cell>
          <cell r="X135" t="str">
            <v xml:space="preserve"> -</v>
          </cell>
          <cell r="Y135" t="str">
            <v>VfL Grasdorf (a.K.)</v>
          </cell>
          <cell r="Z135" t="str">
            <v>wU14  TV Bensberg</v>
          </cell>
          <cell r="AA135">
            <v>8</v>
          </cell>
          <cell r="AB135">
            <v>61</v>
          </cell>
          <cell r="AC135" t="str">
            <v>Jerab</v>
          </cell>
          <cell r="AD135" t="str">
            <v>Medrek</v>
          </cell>
          <cell r="AE135" t="str">
            <v>kein 3. SR</v>
          </cell>
        </row>
        <row r="136">
          <cell r="Q136" t="str">
            <v>wU14-01</v>
          </cell>
          <cell r="R136">
            <v>38871</v>
          </cell>
          <cell r="S136" t="str">
            <v>09.45</v>
          </cell>
          <cell r="T136" t="str">
            <v>SA•0945•PB</v>
          </cell>
          <cell r="U136" t="str">
            <v>wU14 Gr 1</v>
          </cell>
          <cell r="V136" t="str">
            <v>Drosteschule oben</v>
          </cell>
          <cell r="W136" t="str">
            <v>TV Bensberg</v>
          </cell>
          <cell r="X136" t="str">
            <v xml:space="preserve"> -</v>
          </cell>
          <cell r="Y136" t="str">
            <v>Södertälje BBK</v>
          </cell>
          <cell r="Z136" t="str">
            <v>wU14  VfL Grasdorf (a.K.)</v>
          </cell>
          <cell r="AA136">
            <v>31</v>
          </cell>
          <cell r="AB136">
            <v>23</v>
          </cell>
          <cell r="AC136" t="str">
            <v>Jerab</v>
          </cell>
          <cell r="AD136" t="str">
            <v>Medrek</v>
          </cell>
          <cell r="AE136" t="str">
            <v>kein 3. SR</v>
          </cell>
        </row>
        <row r="137">
          <cell r="Q137" t="str">
            <v>mU14-07</v>
          </cell>
          <cell r="R137">
            <v>38871</v>
          </cell>
          <cell r="S137" t="str">
            <v>10.30</v>
          </cell>
          <cell r="T137" t="str">
            <v>SA•1030•PB</v>
          </cell>
          <cell r="U137" t="str">
            <v>mU14 Gr 3</v>
          </cell>
          <cell r="V137" t="str">
            <v>Drosteschule oben</v>
          </cell>
          <cell r="W137" t="str">
            <v>AMTV/Meiendorfer SV</v>
          </cell>
          <cell r="X137" t="str">
            <v xml:space="preserve"> -</v>
          </cell>
          <cell r="Y137" t="str">
            <v>MKS MOS Konin</v>
          </cell>
          <cell r="Z137" t="str">
            <v>wU14  Södertälje BBK</v>
          </cell>
          <cell r="AA137">
            <v>50</v>
          </cell>
          <cell r="AB137">
            <v>36</v>
          </cell>
          <cell r="AC137" t="str">
            <v>Jerab</v>
          </cell>
          <cell r="AD137" t="str">
            <v>Medrek</v>
          </cell>
          <cell r="AE137" t="str">
            <v>kein 3. SR</v>
          </cell>
        </row>
        <row r="138">
          <cell r="Q138" t="str">
            <v>wU14-13</v>
          </cell>
          <cell r="R138">
            <v>38871</v>
          </cell>
          <cell r="S138" t="str">
            <v>11.15</v>
          </cell>
          <cell r="T138" t="str">
            <v>SA•1115•PB</v>
          </cell>
          <cell r="U138" t="str">
            <v>wU14 Gr 5</v>
          </cell>
          <cell r="V138" t="str">
            <v>Drosteschule oben</v>
          </cell>
          <cell r="W138" t="str">
            <v>UKS Jordan</v>
          </cell>
          <cell r="X138" t="str">
            <v xml:space="preserve"> -</v>
          </cell>
          <cell r="Y138" t="str">
            <v>BG Dorsten</v>
          </cell>
          <cell r="Z138" t="str">
            <v>mU14  MKS MOS Konin</v>
          </cell>
          <cell r="AA138">
            <v>58</v>
          </cell>
          <cell r="AB138">
            <v>2</v>
          </cell>
          <cell r="AC138" t="str">
            <v>Góralski</v>
          </cell>
          <cell r="AD138" t="str">
            <v>Guzik</v>
          </cell>
          <cell r="AE138" t="str">
            <v>kein 3. SR</v>
          </cell>
        </row>
        <row r="139">
          <cell r="Q139" t="str">
            <v>wU16-13</v>
          </cell>
          <cell r="R139">
            <v>38871</v>
          </cell>
          <cell r="S139" t="str">
            <v>12.00</v>
          </cell>
          <cell r="T139" t="str">
            <v>SA•1200•PB</v>
          </cell>
          <cell r="U139" t="str">
            <v>wU16 Gr 5</v>
          </cell>
          <cell r="V139" t="str">
            <v>Drosteschule oben</v>
          </cell>
          <cell r="W139" t="str">
            <v>Walddörfer SV 2</v>
          </cell>
          <cell r="X139" t="str">
            <v xml:space="preserve"> -</v>
          </cell>
          <cell r="Y139" t="str">
            <v>Braunschweiger BG</v>
          </cell>
          <cell r="Z139" t="str">
            <v>wU14  BG Dorsten</v>
          </cell>
          <cell r="AA139">
            <v>15</v>
          </cell>
          <cell r="AB139">
            <v>56</v>
          </cell>
          <cell r="AC139" t="str">
            <v>Góralski</v>
          </cell>
          <cell r="AD139" t="str">
            <v>Guzik</v>
          </cell>
          <cell r="AE139" t="str">
            <v>kein 3. SR</v>
          </cell>
        </row>
        <row r="140">
          <cell r="Q140" t="str">
            <v>wU14-08</v>
          </cell>
          <cell r="R140">
            <v>38871</v>
          </cell>
          <cell r="S140" t="str">
            <v>12.45</v>
          </cell>
          <cell r="T140" t="str">
            <v>SA•1245•PB</v>
          </cell>
          <cell r="U140" t="str">
            <v>wU14 Gr 3</v>
          </cell>
          <cell r="V140" t="str">
            <v>Drosteschule oben</v>
          </cell>
          <cell r="W140" t="str">
            <v>BK Amager</v>
          </cell>
          <cell r="X140" t="str">
            <v xml:space="preserve"> -</v>
          </cell>
          <cell r="Y140" t="str">
            <v>EOSC Offenbach</v>
          </cell>
          <cell r="Z140" t="str">
            <v>wU16  Braunschweiger BG</v>
          </cell>
          <cell r="AA140">
            <v>107</v>
          </cell>
          <cell r="AB140">
            <v>4</v>
          </cell>
          <cell r="AC140" t="str">
            <v>Sykulski</v>
          </cell>
          <cell r="AD140" t="str">
            <v>Piekacz</v>
          </cell>
          <cell r="AE140" t="str">
            <v>kein 3. SR</v>
          </cell>
        </row>
        <row r="141">
          <cell r="Q141" t="str">
            <v>wU14-02</v>
          </cell>
          <cell r="R141">
            <v>38871</v>
          </cell>
          <cell r="S141" t="str">
            <v>13.30</v>
          </cell>
          <cell r="T141" t="str">
            <v>SA•1330•PB</v>
          </cell>
          <cell r="U141" t="str">
            <v>wU14 Gr 1</v>
          </cell>
          <cell r="V141" t="str">
            <v>Drosteschule oben</v>
          </cell>
          <cell r="W141" t="str">
            <v>BC Marburg</v>
          </cell>
          <cell r="X141" t="str">
            <v xml:space="preserve"> -</v>
          </cell>
          <cell r="Y141" t="str">
            <v>TV Bensberg</v>
          </cell>
          <cell r="Z141" t="str">
            <v>wU14  EOSC Offenbach</v>
          </cell>
          <cell r="AA141">
            <v>34</v>
          </cell>
          <cell r="AB141">
            <v>44</v>
          </cell>
          <cell r="AC141" t="str">
            <v>Sykulski</v>
          </cell>
          <cell r="AD141" t="str">
            <v>Piekacz</v>
          </cell>
          <cell r="AE141" t="str">
            <v>kein 3. SR</v>
          </cell>
        </row>
        <row r="142">
          <cell r="Q142" t="str">
            <v>mU14-08</v>
          </cell>
          <cell r="R142">
            <v>38871</v>
          </cell>
          <cell r="S142" t="str">
            <v>14.15</v>
          </cell>
          <cell r="T142" t="str">
            <v>SA•1415•PB</v>
          </cell>
          <cell r="U142" t="str">
            <v>mU14 Gr 3</v>
          </cell>
          <cell r="V142" t="str">
            <v>Drosteschule oben</v>
          </cell>
          <cell r="W142" t="str">
            <v>Eintracht Frankfurt</v>
          </cell>
          <cell r="X142" t="str">
            <v xml:space="preserve"> -</v>
          </cell>
          <cell r="Y142" t="str">
            <v>AMTV/Meiendorfer SV</v>
          </cell>
          <cell r="Z142" t="str">
            <v>wU14  TV Bensberg</v>
          </cell>
          <cell r="AA142">
            <v>38</v>
          </cell>
          <cell r="AB142">
            <v>32</v>
          </cell>
          <cell r="AC142" t="str">
            <v>Cyniak</v>
          </cell>
          <cell r="AD142" t="str">
            <v>Al Attar</v>
          </cell>
          <cell r="AE142" t="str">
            <v>kein 3. SR</v>
          </cell>
        </row>
        <row r="143">
          <cell r="Q143" t="str">
            <v>wU14-14</v>
          </cell>
          <cell r="R143">
            <v>38871</v>
          </cell>
          <cell r="S143" t="str">
            <v>15.00</v>
          </cell>
          <cell r="T143" t="str">
            <v>SA•1500•PB</v>
          </cell>
          <cell r="U143" t="str">
            <v>wU14 Gr 5</v>
          </cell>
          <cell r="V143" t="str">
            <v>Drosteschule oben</v>
          </cell>
          <cell r="W143" t="str">
            <v>BG Hamburg-West</v>
          </cell>
          <cell r="X143" t="str">
            <v xml:space="preserve"> -</v>
          </cell>
          <cell r="Y143" t="str">
            <v>UKS Jordan</v>
          </cell>
          <cell r="Z143" t="str">
            <v>mU14  AMTV/Meiendorfer SV</v>
          </cell>
          <cell r="AA143">
            <v>11</v>
          </cell>
          <cell r="AB143">
            <v>69</v>
          </cell>
          <cell r="AC143" t="str">
            <v>Cyniak</v>
          </cell>
          <cell r="AD143" t="str">
            <v>Al Attar</v>
          </cell>
          <cell r="AE143" t="str">
            <v>kein 3. SR</v>
          </cell>
        </row>
        <row r="144">
          <cell r="Q144" t="str">
            <v>wU16-14</v>
          </cell>
          <cell r="R144">
            <v>38871</v>
          </cell>
          <cell r="S144" t="str">
            <v>15.45</v>
          </cell>
          <cell r="T144" t="str">
            <v>SA•1545•PB</v>
          </cell>
          <cell r="U144" t="str">
            <v>wU16 Gr 5</v>
          </cell>
          <cell r="V144" t="str">
            <v>Drosteschule oben</v>
          </cell>
          <cell r="W144" t="str">
            <v>Motala Basket</v>
          </cell>
          <cell r="X144" t="str">
            <v xml:space="preserve"> -</v>
          </cell>
          <cell r="Y144" t="str">
            <v>Walddörfer SV 2</v>
          </cell>
          <cell r="Z144" t="str">
            <v>wU14  UKS Jordan</v>
          </cell>
          <cell r="AA144">
            <v>48</v>
          </cell>
          <cell r="AB144">
            <v>9</v>
          </cell>
          <cell r="AC144" t="str">
            <v>Milata</v>
          </cell>
          <cell r="AD144" t="str">
            <v>Detgen</v>
          </cell>
          <cell r="AE144" t="str">
            <v>kein 3. SR</v>
          </cell>
        </row>
        <row r="145">
          <cell r="Q145" t="str">
            <v>wU14-09</v>
          </cell>
          <cell r="R145">
            <v>38871</v>
          </cell>
          <cell r="S145" t="str">
            <v>16.30</v>
          </cell>
          <cell r="T145" t="str">
            <v>SA•1630•PB</v>
          </cell>
          <cell r="U145" t="str">
            <v>wU14 Gr 3</v>
          </cell>
          <cell r="V145" t="str">
            <v>Drosteschule oben</v>
          </cell>
          <cell r="W145" t="str">
            <v>VfL Grasdorf (a.K.)</v>
          </cell>
          <cell r="X145" t="str">
            <v xml:space="preserve"> -</v>
          </cell>
          <cell r="Y145" t="str">
            <v>BK Amager</v>
          </cell>
          <cell r="Z145" t="str">
            <v>wU16  Walddörfer SV 2</v>
          </cell>
          <cell r="AA145">
            <v>12</v>
          </cell>
          <cell r="AB145">
            <v>40</v>
          </cell>
          <cell r="AC145" t="str">
            <v>Milata</v>
          </cell>
          <cell r="AD145" t="str">
            <v>Pflanzer</v>
          </cell>
          <cell r="AE145" t="str">
            <v>kein 3. SR</v>
          </cell>
        </row>
        <row r="146">
          <cell r="Q146" t="str">
            <v>wU14-03</v>
          </cell>
          <cell r="R146">
            <v>38871</v>
          </cell>
          <cell r="S146" t="str">
            <v>17.15</v>
          </cell>
          <cell r="T146" t="str">
            <v>SA•1715•PB</v>
          </cell>
          <cell r="U146" t="str">
            <v>wU14 Gr 1</v>
          </cell>
          <cell r="V146" t="str">
            <v>Drosteschule oben</v>
          </cell>
          <cell r="W146" t="str">
            <v>Södertälje BBK</v>
          </cell>
          <cell r="X146" t="str">
            <v xml:space="preserve"> -</v>
          </cell>
          <cell r="Y146" t="str">
            <v>BC Marburg</v>
          </cell>
          <cell r="Z146" t="str">
            <v>wU14  BK Amager</v>
          </cell>
          <cell r="AA146">
            <v>39</v>
          </cell>
          <cell r="AB146">
            <v>15</v>
          </cell>
          <cell r="AC146" t="str">
            <v>Freisfeld</v>
          </cell>
          <cell r="AD146" t="str">
            <v>Pflanzer</v>
          </cell>
          <cell r="AE146" t="str">
            <v>kein 3. SR</v>
          </cell>
        </row>
        <row r="147">
          <cell r="Q147" t="str">
            <v>mU14-09</v>
          </cell>
          <cell r="R147">
            <v>38871</v>
          </cell>
          <cell r="S147" t="str">
            <v>18.00</v>
          </cell>
          <cell r="T147" t="str">
            <v>SA•1800•PB</v>
          </cell>
          <cell r="U147" t="str">
            <v>mU14 Gr 3</v>
          </cell>
          <cell r="V147" t="str">
            <v>Drosteschule oben</v>
          </cell>
          <cell r="W147" t="str">
            <v>MKS MOS Konin</v>
          </cell>
          <cell r="X147" t="str">
            <v xml:space="preserve"> -</v>
          </cell>
          <cell r="Y147" t="str">
            <v>Eintracht Frankfurt</v>
          </cell>
          <cell r="Z147" t="str">
            <v>wU14  BC Marburg</v>
          </cell>
          <cell r="AA147">
            <v>37</v>
          </cell>
          <cell r="AB147">
            <v>36</v>
          </cell>
          <cell r="AC147" t="str">
            <v>Freisfeld</v>
          </cell>
          <cell r="AD147" t="str">
            <v>Pflanzer</v>
          </cell>
          <cell r="AE147" t="str">
            <v>kein 3. SR</v>
          </cell>
        </row>
        <row r="148">
          <cell r="Q148" t="str">
            <v>wU14-15</v>
          </cell>
          <cell r="R148">
            <v>38871</v>
          </cell>
          <cell r="S148" t="str">
            <v>18.45</v>
          </cell>
          <cell r="T148" t="str">
            <v>SA•1845•PB</v>
          </cell>
          <cell r="U148" t="str">
            <v>wU14 Gr 5</v>
          </cell>
          <cell r="V148" t="str">
            <v>Drosteschule oben</v>
          </cell>
          <cell r="W148" t="str">
            <v>BG Dorsten</v>
          </cell>
          <cell r="X148" t="str">
            <v xml:space="preserve"> -</v>
          </cell>
          <cell r="Y148" t="str">
            <v>BG Hamburg-West</v>
          </cell>
          <cell r="Z148" t="str">
            <v>mU14  Eintracht Frankfurt</v>
          </cell>
          <cell r="AA148">
            <v>42</v>
          </cell>
          <cell r="AB148">
            <v>18</v>
          </cell>
          <cell r="AC148" t="str">
            <v>Bause</v>
          </cell>
          <cell r="AD148" t="str">
            <v>Willemze</v>
          </cell>
          <cell r="AE148" t="str">
            <v>kein 3. SR</v>
          </cell>
        </row>
        <row r="149">
          <cell r="Q149" t="str">
            <v>wU16-15</v>
          </cell>
          <cell r="R149">
            <v>38871</v>
          </cell>
          <cell r="S149" t="str">
            <v>19.30</v>
          </cell>
          <cell r="T149" t="str">
            <v>SA•1930•PB</v>
          </cell>
          <cell r="U149" t="str">
            <v>wU16 Gr 5</v>
          </cell>
          <cell r="V149" t="str">
            <v>Drosteschule oben</v>
          </cell>
          <cell r="W149" t="str">
            <v>Braunschweiger BG</v>
          </cell>
          <cell r="X149" t="str">
            <v xml:space="preserve"> -</v>
          </cell>
          <cell r="Y149" t="str">
            <v>Motala Basket</v>
          </cell>
          <cell r="Z149" t="str">
            <v>wU14  BG Hamburg-West</v>
          </cell>
          <cell r="AA149">
            <v>29</v>
          </cell>
          <cell r="AB149">
            <v>31</v>
          </cell>
          <cell r="AC149" t="str">
            <v>Bause</v>
          </cell>
          <cell r="AD149" t="str">
            <v>Willemze</v>
          </cell>
          <cell r="AE149" t="str">
            <v>kein 3. SR</v>
          </cell>
        </row>
        <row r="150">
          <cell r="Q150" t="str">
            <v>mU16-036</v>
          </cell>
          <cell r="R150">
            <v>38871</v>
          </cell>
          <cell r="S150" t="str">
            <v>20.15</v>
          </cell>
          <cell r="T150" t="str">
            <v>SA•2015•PB</v>
          </cell>
          <cell r="U150" t="str">
            <v>mU16 Gr 6</v>
          </cell>
          <cell r="V150" t="str">
            <v>Drosteschule oben</v>
          </cell>
          <cell r="W150" t="str">
            <v>Flying Foxes</v>
          </cell>
          <cell r="X150" t="str">
            <v xml:space="preserve"> -</v>
          </cell>
          <cell r="Y150" t="str">
            <v>BC Marburg</v>
          </cell>
          <cell r="Z150" t="str">
            <v>wU16  Motala Basket</v>
          </cell>
          <cell r="AA150">
            <v>55</v>
          </cell>
          <cell r="AB150">
            <v>21</v>
          </cell>
          <cell r="AC150" t="str">
            <v>Bause</v>
          </cell>
          <cell r="AD150" t="str">
            <v>Willemze</v>
          </cell>
          <cell r="AE150" t="str">
            <v>kein 3. SR</v>
          </cell>
        </row>
        <row r="153">
          <cell r="W153" t="str">
            <v>Halle QA - John-F-Kennedy-Schule neu (Feld 1)</v>
          </cell>
        </row>
        <row r="155">
          <cell r="Q155" t="str">
            <v>wU16-01</v>
          </cell>
          <cell r="R155">
            <v>38871</v>
          </cell>
          <cell r="S155" t="str">
            <v>09.00</v>
          </cell>
          <cell r="T155" t="str">
            <v>SA•0900•QA</v>
          </cell>
          <cell r="U155" t="str">
            <v>wU16 Gr 1</v>
          </cell>
          <cell r="V155" t="str">
            <v>John-F-Kennedy-Schule neu (Feld 1)</v>
          </cell>
          <cell r="W155" t="str">
            <v>ETB SW Essen</v>
          </cell>
          <cell r="X155" t="str">
            <v xml:space="preserve"> -</v>
          </cell>
          <cell r="Y155" t="str">
            <v>Kuenring Wien</v>
          </cell>
          <cell r="Z155" t="str">
            <v>wU16  UAB Wien</v>
          </cell>
          <cell r="AA155">
            <v>43</v>
          </cell>
          <cell r="AB155">
            <v>18</v>
          </cell>
          <cell r="AC155" t="str">
            <v>Pflanzer</v>
          </cell>
          <cell r="AD155" t="str">
            <v>Kec</v>
          </cell>
          <cell r="AE155" t="str">
            <v>kein 3. SR</v>
          </cell>
        </row>
        <row r="156">
          <cell r="Q156" t="str">
            <v>wU16-07</v>
          </cell>
          <cell r="R156">
            <v>38871</v>
          </cell>
          <cell r="S156" t="str">
            <v>09.45</v>
          </cell>
          <cell r="T156" t="str">
            <v>SA•0945•QA</v>
          </cell>
          <cell r="U156" t="str">
            <v>wU16 Gr 3</v>
          </cell>
          <cell r="V156" t="str">
            <v>John-F-Kennedy-Schule neu (Feld 1)</v>
          </cell>
          <cell r="W156" t="str">
            <v>UAB Wien</v>
          </cell>
          <cell r="X156" t="str">
            <v xml:space="preserve"> -</v>
          </cell>
          <cell r="Y156" t="str">
            <v>Walddörfer SV 1</v>
          </cell>
          <cell r="Z156" t="str">
            <v>wU16  Kuenring Wien</v>
          </cell>
          <cell r="AA156">
            <v>25</v>
          </cell>
          <cell r="AB156">
            <v>26</v>
          </cell>
          <cell r="AC156" t="str">
            <v>Pflanzer</v>
          </cell>
          <cell r="AD156" t="str">
            <v>Kec</v>
          </cell>
          <cell r="AE156" t="str">
            <v>kein 3. SR</v>
          </cell>
        </row>
        <row r="157">
          <cell r="Q157" t="str">
            <v>wU16-04</v>
          </cell>
          <cell r="R157">
            <v>38871</v>
          </cell>
          <cell r="S157" t="str">
            <v>10.30</v>
          </cell>
          <cell r="T157" t="str">
            <v>SA•1030•QA</v>
          </cell>
          <cell r="U157" t="str">
            <v>wU16 Gr 2</v>
          </cell>
          <cell r="V157" t="str">
            <v>John-F-Kennedy-Schule neu (Feld 1)</v>
          </cell>
          <cell r="W157" t="str">
            <v>Elmshorner MTV</v>
          </cell>
          <cell r="X157" t="str">
            <v xml:space="preserve"> -</v>
          </cell>
          <cell r="Y157" t="str">
            <v>SG Wolfenbüttel</v>
          </cell>
          <cell r="Z157" t="str">
            <v>wU16  Walddörfer SV 1</v>
          </cell>
          <cell r="AA157">
            <v>7</v>
          </cell>
          <cell r="AB157">
            <v>58</v>
          </cell>
          <cell r="AC157" t="str">
            <v>Chudzicki</v>
          </cell>
          <cell r="AD157" t="str">
            <v>Kec</v>
          </cell>
          <cell r="AE157" t="str">
            <v>kein 3. SR</v>
          </cell>
        </row>
        <row r="158">
          <cell r="Q158" t="str">
            <v>mU16-031</v>
          </cell>
          <cell r="R158">
            <v>38871</v>
          </cell>
          <cell r="S158" t="str">
            <v>11.15</v>
          </cell>
          <cell r="T158" t="str">
            <v>SA•1115•QA</v>
          </cell>
          <cell r="U158" t="str">
            <v>mU16 Gr 6</v>
          </cell>
          <cell r="V158" t="str">
            <v>John-F-Kennedy-Schule neu (Feld 1)</v>
          </cell>
          <cell r="W158" t="str">
            <v>Wf Spandau 04</v>
          </cell>
          <cell r="X158" t="str">
            <v xml:space="preserve"> -</v>
          </cell>
          <cell r="Y158" t="str">
            <v>Flying Foxes</v>
          </cell>
          <cell r="Z158" t="str">
            <v>wU16  SG Wolfenbüttel</v>
          </cell>
          <cell r="AA158">
            <v>42</v>
          </cell>
          <cell r="AB158">
            <v>46</v>
          </cell>
          <cell r="AC158" t="str">
            <v>Koutek</v>
          </cell>
          <cell r="AD158" t="str">
            <v>Chudzicki</v>
          </cell>
          <cell r="AE158" t="str">
            <v>kein 3. SR</v>
          </cell>
        </row>
        <row r="159">
          <cell r="Q159" t="str">
            <v>mU16-032</v>
          </cell>
          <cell r="R159">
            <v>38871</v>
          </cell>
          <cell r="S159" t="str">
            <v>12.00</v>
          </cell>
          <cell r="T159" t="str">
            <v>SA•1200•QA</v>
          </cell>
          <cell r="U159" t="str">
            <v>mU16 Gr 6</v>
          </cell>
          <cell r="V159" t="str">
            <v>John-F-Kennedy-Schule neu (Feld 1)</v>
          </cell>
          <cell r="W159" t="str">
            <v>BC Marburg</v>
          </cell>
          <cell r="X159" t="str">
            <v xml:space="preserve"> -</v>
          </cell>
          <cell r="Y159" t="str">
            <v>AMTV/Meiendorfer SV 1</v>
          </cell>
          <cell r="Z159" t="str">
            <v>mU16  Flying Foxes</v>
          </cell>
          <cell r="AA159">
            <v>23</v>
          </cell>
          <cell r="AB159">
            <v>28</v>
          </cell>
          <cell r="AC159" t="str">
            <v>Koutek</v>
          </cell>
          <cell r="AD159" t="str">
            <v>Chudzicki</v>
          </cell>
          <cell r="AE159" t="str">
            <v>kein 3. SR</v>
          </cell>
        </row>
        <row r="160">
          <cell r="Q160" t="str">
            <v>wU16-02</v>
          </cell>
          <cell r="R160">
            <v>38871</v>
          </cell>
          <cell r="S160" t="str">
            <v>12.45</v>
          </cell>
          <cell r="T160" t="str">
            <v>SA•1245•QA</v>
          </cell>
          <cell r="U160" t="str">
            <v>wU16 Gr 1</v>
          </cell>
          <cell r="V160" t="str">
            <v>John-F-Kennedy-Schule neu (Feld 1)</v>
          </cell>
          <cell r="W160" t="str">
            <v>BG Zehlendorf 1</v>
          </cell>
          <cell r="X160" t="str">
            <v xml:space="preserve"> -</v>
          </cell>
          <cell r="Y160" t="str">
            <v>ETB SW Essen</v>
          </cell>
          <cell r="Z160" t="str">
            <v>mU16  AMTV/Meiendorfer SV 1</v>
          </cell>
          <cell r="AA160">
            <v>21</v>
          </cell>
          <cell r="AB160">
            <v>39</v>
          </cell>
          <cell r="AC160" t="str">
            <v>Zwiep</v>
          </cell>
          <cell r="AD160" t="str">
            <v>Waclawik</v>
          </cell>
          <cell r="AE160" t="str">
            <v>kein 3. SR</v>
          </cell>
        </row>
        <row r="161">
          <cell r="Q161" t="str">
            <v>wU16-08</v>
          </cell>
          <cell r="R161">
            <v>38871</v>
          </cell>
          <cell r="S161" t="str">
            <v>13.30</v>
          </cell>
          <cell r="T161" t="str">
            <v>SA•1330•QA</v>
          </cell>
          <cell r="U161" t="str">
            <v>wU16 Gr 3</v>
          </cell>
          <cell r="V161" t="str">
            <v>John-F-Kennedy-Schule neu (Feld 1)</v>
          </cell>
          <cell r="W161" t="str">
            <v>LA Berlin</v>
          </cell>
          <cell r="X161" t="str">
            <v xml:space="preserve"> -</v>
          </cell>
          <cell r="Y161" t="str">
            <v>UAB Wien</v>
          </cell>
          <cell r="Z161" t="str">
            <v>wU16  ETB SW Essen</v>
          </cell>
          <cell r="AA161">
            <v>33</v>
          </cell>
          <cell r="AB161">
            <v>34</v>
          </cell>
          <cell r="AC161" t="str">
            <v>Zwiep</v>
          </cell>
          <cell r="AD161" t="str">
            <v>Waclawik</v>
          </cell>
          <cell r="AE161" t="str">
            <v>kein 3. SR</v>
          </cell>
        </row>
        <row r="162">
          <cell r="Q162" t="str">
            <v>wU16-05</v>
          </cell>
          <cell r="R162">
            <v>38871</v>
          </cell>
          <cell r="S162" t="str">
            <v>14.15</v>
          </cell>
          <cell r="T162" t="str">
            <v>SA•1415•QA</v>
          </cell>
          <cell r="U162" t="str">
            <v>wU16 Gr 2</v>
          </cell>
          <cell r="V162" t="str">
            <v>John-F-Kennedy-Schule neu (Feld 1)</v>
          </cell>
          <cell r="W162" t="str">
            <v>Hørsholm BBK</v>
          </cell>
          <cell r="X162" t="str">
            <v xml:space="preserve"> -</v>
          </cell>
          <cell r="Y162" t="str">
            <v>Elmshorner MTV</v>
          </cell>
          <cell r="Z162" t="str">
            <v>wU16  UAB Wien</v>
          </cell>
          <cell r="AA162">
            <v>52</v>
          </cell>
          <cell r="AB162">
            <v>8</v>
          </cell>
          <cell r="AC162" t="str">
            <v>Brewczyski</v>
          </cell>
          <cell r="AD162" t="str">
            <v>Lasocki</v>
          </cell>
          <cell r="AE162" t="str">
            <v>kein 3. SR</v>
          </cell>
        </row>
        <row r="163">
          <cell r="Q163" t="str">
            <v>mU16-033</v>
          </cell>
          <cell r="R163">
            <v>38871</v>
          </cell>
          <cell r="S163" t="str">
            <v>15.00</v>
          </cell>
          <cell r="T163" t="str">
            <v>SA•1500•QA</v>
          </cell>
          <cell r="U163" t="str">
            <v>mU16 Gr 6</v>
          </cell>
          <cell r="V163" t="str">
            <v>John-F-Kennedy-Schule neu (Feld 1)</v>
          </cell>
          <cell r="W163" t="str">
            <v>Wf Spandau 04</v>
          </cell>
          <cell r="X163" t="str">
            <v xml:space="preserve"> -</v>
          </cell>
          <cell r="Y163" t="str">
            <v>BC Marburg</v>
          </cell>
          <cell r="Z163" t="str">
            <v>wU16  Elmshorner MTV</v>
          </cell>
          <cell r="AA163">
            <v>44</v>
          </cell>
          <cell r="AB163">
            <v>19</v>
          </cell>
          <cell r="AC163" t="str">
            <v>Brewczyski</v>
          </cell>
          <cell r="AD163" t="str">
            <v>Lasocki</v>
          </cell>
          <cell r="AE163" t="str">
            <v>kein 3. SR</v>
          </cell>
        </row>
        <row r="164">
          <cell r="Q164" t="str">
            <v>mU16-034</v>
          </cell>
          <cell r="R164">
            <v>38871</v>
          </cell>
          <cell r="S164" t="str">
            <v>15.45</v>
          </cell>
          <cell r="T164" t="str">
            <v>SA•1545•QA</v>
          </cell>
          <cell r="U164" t="str">
            <v>mU16 Gr 6</v>
          </cell>
          <cell r="V164" t="str">
            <v>John-F-Kennedy-Schule neu (Feld 1)</v>
          </cell>
          <cell r="W164" t="str">
            <v>AMTV/Meiendorfer SV 1</v>
          </cell>
          <cell r="X164" t="str">
            <v xml:space="preserve"> -</v>
          </cell>
          <cell r="Y164" t="str">
            <v>Flying Foxes</v>
          </cell>
          <cell r="Z164" t="str">
            <v>mU16  BC Marburg</v>
          </cell>
          <cell r="AA164">
            <v>14</v>
          </cell>
          <cell r="AB164">
            <v>45</v>
          </cell>
          <cell r="AC164" t="str">
            <v>Brewczyski</v>
          </cell>
          <cell r="AD164" t="str">
            <v>Guzik</v>
          </cell>
          <cell r="AE164" t="str">
            <v>kein 3. SR</v>
          </cell>
        </row>
        <row r="165">
          <cell r="Q165" t="str">
            <v>wU18-05</v>
          </cell>
          <cell r="R165">
            <v>38871</v>
          </cell>
          <cell r="S165" t="str">
            <v>16.30</v>
          </cell>
          <cell r="T165" t="str">
            <v>SA•1630•QA</v>
          </cell>
          <cell r="U165" t="str">
            <v>wU18 Gr 2</v>
          </cell>
          <cell r="V165" t="str">
            <v>John-F-Kennedy-Schule neu (Feld 1)</v>
          </cell>
          <cell r="W165" t="str">
            <v>MKS MOS Konin</v>
          </cell>
          <cell r="X165" t="str">
            <v xml:space="preserve"> -</v>
          </cell>
          <cell r="Y165" t="str">
            <v>MTV Trb. Lüneburg</v>
          </cell>
          <cell r="Z165" t="str">
            <v>mU16  Flying Foxes</v>
          </cell>
          <cell r="AA165">
            <v>39</v>
          </cell>
          <cell r="AB165">
            <v>15</v>
          </cell>
          <cell r="AC165" t="str">
            <v>Maleszewski</v>
          </cell>
          <cell r="AD165" t="str">
            <v>Guzik</v>
          </cell>
          <cell r="AE165" t="str">
            <v>kein 3. SR</v>
          </cell>
        </row>
        <row r="166">
          <cell r="Q166" t="str">
            <v>wU16-03</v>
          </cell>
          <cell r="R166">
            <v>38871</v>
          </cell>
          <cell r="S166" t="str">
            <v>17.15</v>
          </cell>
          <cell r="T166" t="str">
            <v>SA•1715•QA</v>
          </cell>
          <cell r="U166" t="str">
            <v>wU16 Gr 1</v>
          </cell>
          <cell r="V166" t="str">
            <v>John-F-Kennedy-Schule neu (Feld 1)</v>
          </cell>
          <cell r="W166" t="str">
            <v>Kuenring Wien</v>
          </cell>
          <cell r="X166" t="str">
            <v xml:space="preserve"> -</v>
          </cell>
          <cell r="Y166" t="str">
            <v>BG Zehlendorf 1</v>
          </cell>
          <cell r="Z166" t="str">
            <v>wU18  MTV Trb. Lüneburg</v>
          </cell>
          <cell r="AA166">
            <v>27</v>
          </cell>
          <cell r="AB166">
            <v>24</v>
          </cell>
          <cell r="AC166" t="str">
            <v>Maleszewski</v>
          </cell>
          <cell r="AD166" t="str">
            <v>Medrek</v>
          </cell>
          <cell r="AE166" t="str">
            <v>kein 3. SR</v>
          </cell>
        </row>
        <row r="167">
          <cell r="Q167" t="str">
            <v>wU16-09</v>
          </cell>
          <cell r="R167">
            <v>38871</v>
          </cell>
          <cell r="S167" t="str">
            <v>18.00</v>
          </cell>
          <cell r="T167" t="str">
            <v>SA•1800•QA</v>
          </cell>
          <cell r="U167" t="str">
            <v>wU16 Gr 3</v>
          </cell>
          <cell r="V167" t="str">
            <v>John-F-Kennedy-Schule neu (Feld 1)</v>
          </cell>
          <cell r="W167" t="str">
            <v>Walddörfer SV 1</v>
          </cell>
          <cell r="X167" t="str">
            <v xml:space="preserve"> -</v>
          </cell>
          <cell r="Y167" t="str">
            <v>LA Berlin</v>
          </cell>
          <cell r="Z167" t="str">
            <v>wU16  BG Zehlendorf 1</v>
          </cell>
          <cell r="AA167">
            <v>35</v>
          </cell>
          <cell r="AB167">
            <v>42</v>
          </cell>
          <cell r="AC167" t="str">
            <v>Milata</v>
          </cell>
          <cell r="AD167" t="str">
            <v>Medrek</v>
          </cell>
          <cell r="AE167" t="str">
            <v>kein 3. SR</v>
          </cell>
        </row>
        <row r="168">
          <cell r="Q168" t="str">
            <v>wU16-06</v>
          </cell>
          <cell r="R168">
            <v>38871</v>
          </cell>
          <cell r="S168" t="str">
            <v>18.45</v>
          </cell>
          <cell r="T168" t="str">
            <v>SA•1845•QA</v>
          </cell>
          <cell r="U168" t="str">
            <v>wU16 Gr 2</v>
          </cell>
          <cell r="V168" t="str">
            <v>John-F-Kennedy-Schule neu (Feld 1)</v>
          </cell>
          <cell r="W168" t="str">
            <v>SG Wolfenbüttel</v>
          </cell>
          <cell r="X168" t="str">
            <v xml:space="preserve"> -</v>
          </cell>
          <cell r="Y168" t="str">
            <v>Hørsholm BBK</v>
          </cell>
          <cell r="Z168" t="str">
            <v>wU16  LA Berlin</v>
          </cell>
          <cell r="AA168">
            <v>36</v>
          </cell>
          <cell r="AB168">
            <v>32</v>
          </cell>
          <cell r="AC168" t="str">
            <v>Milata</v>
          </cell>
          <cell r="AD168" t="str">
            <v>Medrek</v>
          </cell>
          <cell r="AE168" t="str">
            <v>kein 3. SR</v>
          </cell>
        </row>
        <row r="169">
          <cell r="Q169" t="str">
            <v>wU18-18</v>
          </cell>
          <cell r="R169">
            <v>38871</v>
          </cell>
          <cell r="S169" t="str">
            <v>19.30</v>
          </cell>
          <cell r="T169" t="str">
            <v>Sa•1930•QA</v>
          </cell>
          <cell r="U169" t="str">
            <v>wU18 Gr 6</v>
          </cell>
          <cell r="V169" t="str">
            <v>John-F-Kennedy-Schule neu (Feld 1)</v>
          </cell>
          <cell r="W169" t="str">
            <v>BG2000 Berlin</v>
          </cell>
          <cell r="X169" t="str">
            <v xml:space="preserve"> -</v>
          </cell>
          <cell r="Y169" t="str">
            <v>AMTV/Meiendorfer SV</v>
          </cell>
          <cell r="Z169" t="str">
            <v>wU16  Hørsholm BBK</v>
          </cell>
          <cell r="AA169">
            <v>18</v>
          </cell>
          <cell r="AB169">
            <v>49</v>
          </cell>
          <cell r="AC169" t="str">
            <v>Fydrych</v>
          </cell>
          <cell r="AD169" t="str">
            <v>Bedu</v>
          </cell>
          <cell r="AE169" t="str">
            <v>kein 3. SR</v>
          </cell>
        </row>
        <row r="170">
          <cell r="Q170" t="str">
            <v>wU18-06</v>
          </cell>
          <cell r="R170">
            <v>38871</v>
          </cell>
          <cell r="S170" t="str">
            <v>20.15</v>
          </cell>
          <cell r="T170" t="str">
            <v>SA•2015•QA</v>
          </cell>
          <cell r="U170" t="str">
            <v>wU18 Gr 2</v>
          </cell>
          <cell r="V170" t="str">
            <v>John-F-Kennedy-Schule neu (Feld 1)</v>
          </cell>
          <cell r="W170" t="str">
            <v>VfL Bochum BG</v>
          </cell>
          <cell r="X170" t="str">
            <v xml:space="preserve"> -</v>
          </cell>
          <cell r="Y170" t="str">
            <v>MKS MOS Konin</v>
          </cell>
          <cell r="Z170" t="str">
            <v>wU18  AMTV/Meiendorfer SV</v>
          </cell>
          <cell r="AA170">
            <v>19</v>
          </cell>
          <cell r="AB170">
            <v>44</v>
          </cell>
          <cell r="AC170" t="str">
            <v>Fydrych</v>
          </cell>
          <cell r="AD170" t="str">
            <v>Bedu</v>
          </cell>
          <cell r="AE170" t="str">
            <v>kein 3. SR</v>
          </cell>
        </row>
        <row r="171">
          <cell r="Q171" t="str">
            <v>mU18-19</v>
          </cell>
          <cell r="R171">
            <v>38871</v>
          </cell>
          <cell r="S171" t="str">
            <v>21.00</v>
          </cell>
          <cell r="T171" t="str">
            <v>SA•2100•QA</v>
          </cell>
          <cell r="U171" t="str">
            <v>mU18 Q 1-8</v>
          </cell>
          <cell r="V171" t="str">
            <v>John-F-Kennedy-Schule neu (Feld 1)</v>
          </cell>
          <cell r="W171" t="str">
            <v>BG Zehlendorf</v>
          </cell>
          <cell r="X171" t="str">
            <v xml:space="preserve"> -</v>
          </cell>
          <cell r="Y171" t="str">
            <v>C&gt;&gt;Press Iserlohn</v>
          </cell>
          <cell r="Z171" t="str">
            <v>wU18  MKS MOS Konin</v>
          </cell>
          <cell r="AA171">
            <v>37</v>
          </cell>
          <cell r="AB171">
            <v>32</v>
          </cell>
          <cell r="AC171" t="str">
            <v>Fydrych</v>
          </cell>
          <cell r="AD171" t="str">
            <v>Bedu</v>
          </cell>
          <cell r="AE171">
            <v>0</v>
          </cell>
        </row>
        <row r="174">
          <cell r="W174" t="str">
            <v>Halle QB - John-F-Kennedy-Schule neu (Feld 2)</v>
          </cell>
        </row>
        <row r="176">
          <cell r="Q176" t="str">
            <v>mU16-037</v>
          </cell>
          <cell r="R176">
            <v>38871</v>
          </cell>
          <cell r="S176" t="str">
            <v>09.00</v>
          </cell>
          <cell r="T176" t="str">
            <v>SA•0900•QB</v>
          </cell>
          <cell r="U176" t="str">
            <v>mU16 Gr 7</v>
          </cell>
          <cell r="V176" t="str">
            <v>John-F-Kennedy-Schule neu (Feld 2)</v>
          </cell>
          <cell r="W176" t="str">
            <v>UKJ Tyrolia</v>
          </cell>
          <cell r="X176" t="str">
            <v xml:space="preserve"> -</v>
          </cell>
          <cell r="Y176" t="str">
            <v>Rumelner TV 2</v>
          </cell>
          <cell r="Z176" t="str">
            <v>mU16  Järva Demons</v>
          </cell>
          <cell r="AA176">
            <v>95</v>
          </cell>
          <cell r="AB176">
            <v>16</v>
          </cell>
          <cell r="AC176" t="str">
            <v>Kolar</v>
          </cell>
          <cell r="AD176" t="str">
            <v>Piekacz</v>
          </cell>
          <cell r="AE176" t="str">
            <v>kein 3. SR</v>
          </cell>
        </row>
        <row r="177">
          <cell r="Q177" t="str">
            <v>mU16-044</v>
          </cell>
          <cell r="R177">
            <v>38871</v>
          </cell>
          <cell r="S177" t="str">
            <v>09.45</v>
          </cell>
          <cell r="T177" t="str">
            <v>SA•0945•QB</v>
          </cell>
          <cell r="U177" t="str">
            <v>mU16 Gr 8</v>
          </cell>
          <cell r="V177" t="str">
            <v>John-F-Kennedy-Schule neu (Feld 2)</v>
          </cell>
          <cell r="W177" t="str">
            <v>Järva Demons</v>
          </cell>
          <cell r="X177" t="str">
            <v xml:space="preserve"> -</v>
          </cell>
          <cell r="Y177" t="str">
            <v>Lehrter SV</v>
          </cell>
          <cell r="Z177" t="str">
            <v>mU16  Rumelner TV 2</v>
          </cell>
          <cell r="AA177">
            <v>57</v>
          </cell>
          <cell r="AB177">
            <v>25</v>
          </cell>
          <cell r="AC177" t="str">
            <v>Kolar</v>
          </cell>
          <cell r="AD177" t="str">
            <v>Piekacz</v>
          </cell>
          <cell r="AE177" t="str">
            <v>kein 3. SR</v>
          </cell>
        </row>
        <row r="178">
          <cell r="Q178" t="str">
            <v>wU18-04</v>
          </cell>
          <cell r="R178">
            <v>38871</v>
          </cell>
          <cell r="S178" t="str">
            <v>10.30</v>
          </cell>
          <cell r="T178" t="str">
            <v>SA•1030•QB</v>
          </cell>
          <cell r="U178" t="str">
            <v>wU18 Gr 2</v>
          </cell>
          <cell r="V178" t="str">
            <v>John-F-Kennedy-Schule neu (Feld 2)</v>
          </cell>
          <cell r="W178" t="str">
            <v>MTV Trb. Lüneburg</v>
          </cell>
          <cell r="X178" t="str">
            <v xml:space="preserve"> -</v>
          </cell>
          <cell r="Y178" t="str">
            <v>VfL Bochum BG</v>
          </cell>
          <cell r="Z178" t="str">
            <v>mU16  Lehrter SV</v>
          </cell>
          <cell r="AA178">
            <v>26</v>
          </cell>
          <cell r="AB178">
            <v>63</v>
          </cell>
          <cell r="AC178" t="str">
            <v>Kolar</v>
          </cell>
          <cell r="AD178" t="str">
            <v>Piekacz</v>
          </cell>
          <cell r="AE178" t="str">
            <v>kein 3. SR</v>
          </cell>
        </row>
        <row r="179">
          <cell r="Q179" t="str">
            <v>mU16-007</v>
          </cell>
          <cell r="R179">
            <v>38871</v>
          </cell>
          <cell r="S179" t="str">
            <v>11.15</v>
          </cell>
          <cell r="T179" t="str">
            <v>SA•1115•QB</v>
          </cell>
          <cell r="U179" t="str">
            <v>mU16 Gr 2</v>
          </cell>
          <cell r="V179" t="str">
            <v>John-F-Kennedy-Schule neu (Feld 2)</v>
          </cell>
          <cell r="W179" t="str">
            <v>Eintracht Frankfurt 2</v>
          </cell>
          <cell r="X179" t="str">
            <v xml:space="preserve"> -</v>
          </cell>
          <cell r="Y179" t="str">
            <v>Walddörfer SV</v>
          </cell>
          <cell r="Z179" t="str">
            <v>wU18  VfL Bochum BG</v>
          </cell>
          <cell r="AA179">
            <v>44</v>
          </cell>
          <cell r="AB179">
            <v>34</v>
          </cell>
          <cell r="AC179" t="str">
            <v>Bause</v>
          </cell>
          <cell r="AD179" t="str">
            <v>Wieszner</v>
          </cell>
          <cell r="AE179" t="str">
            <v>kein 3. SR</v>
          </cell>
        </row>
        <row r="180">
          <cell r="Q180" t="str">
            <v>mU16-001</v>
          </cell>
          <cell r="R180">
            <v>38871</v>
          </cell>
          <cell r="S180" t="str">
            <v>12.00</v>
          </cell>
          <cell r="T180" t="str">
            <v>SA•1200•QB</v>
          </cell>
          <cell r="U180" t="str">
            <v>mU16 Gr 1</v>
          </cell>
          <cell r="V180" t="str">
            <v>John-F-Kennedy-Schule neu (Feld 2)</v>
          </cell>
          <cell r="W180" t="str">
            <v>BG Zehlendorf 1</v>
          </cell>
          <cell r="X180" t="str">
            <v xml:space="preserve"> -</v>
          </cell>
          <cell r="Y180" t="str">
            <v>ATV Haltern</v>
          </cell>
          <cell r="Z180" t="str">
            <v>mU16  Walddörfer SV</v>
          </cell>
          <cell r="AA180">
            <v>54</v>
          </cell>
          <cell r="AB180">
            <v>9</v>
          </cell>
          <cell r="AC180" t="str">
            <v>Bause</v>
          </cell>
          <cell r="AD180" t="str">
            <v>Wieszner</v>
          </cell>
          <cell r="AE180" t="str">
            <v>kein 3. SR</v>
          </cell>
        </row>
        <row r="181">
          <cell r="Q181" t="str">
            <v>mU16-013</v>
          </cell>
          <cell r="R181">
            <v>38871</v>
          </cell>
          <cell r="S181" t="str">
            <v>12.45</v>
          </cell>
          <cell r="T181" t="str">
            <v>SA•1245•QB</v>
          </cell>
          <cell r="U181" t="str">
            <v>mU16 Gr 3</v>
          </cell>
          <cell r="V181" t="str">
            <v>John-F-Kennedy-Schule neu (Feld 2)</v>
          </cell>
          <cell r="W181" t="str">
            <v>STK Szczecin</v>
          </cell>
          <cell r="X181" t="str">
            <v xml:space="preserve"> -</v>
          </cell>
          <cell r="Y181" t="str">
            <v>Emder TV</v>
          </cell>
          <cell r="Z181" t="str">
            <v>mU16  ATV Haltern</v>
          </cell>
          <cell r="AA181">
            <v>69</v>
          </cell>
          <cell r="AB181">
            <v>13</v>
          </cell>
          <cell r="AC181" t="str">
            <v>Wüllner</v>
          </cell>
          <cell r="AD181" t="str">
            <v>Kec</v>
          </cell>
          <cell r="AE181" t="str">
            <v>kein 3. SR</v>
          </cell>
        </row>
        <row r="182">
          <cell r="Q182" t="str">
            <v>mU16-039</v>
          </cell>
          <cell r="R182">
            <v>38871</v>
          </cell>
          <cell r="S182" t="str">
            <v>13.30</v>
          </cell>
          <cell r="T182" t="str">
            <v>SA•1330•QB</v>
          </cell>
          <cell r="U182" t="str">
            <v>mU16 Gr 7</v>
          </cell>
          <cell r="V182" t="str">
            <v>John-F-Kennedy-Schule neu (Feld 2)</v>
          </cell>
          <cell r="W182" t="str">
            <v>UKJ Tyrolia</v>
          </cell>
          <cell r="X182" t="str">
            <v xml:space="preserve"> -</v>
          </cell>
          <cell r="Y182" t="str">
            <v>Eintracht Frankfurt 1</v>
          </cell>
          <cell r="Z182" t="str">
            <v>mU16  Emder TV</v>
          </cell>
          <cell r="AA182">
            <v>32</v>
          </cell>
          <cell r="AB182">
            <v>36</v>
          </cell>
          <cell r="AC182" t="str">
            <v>Wüllner</v>
          </cell>
          <cell r="AD182" t="str">
            <v>Kec</v>
          </cell>
          <cell r="AE182" t="str">
            <v>kein 3. SR</v>
          </cell>
        </row>
        <row r="183">
          <cell r="Q183" t="str">
            <v>mU16-046</v>
          </cell>
          <cell r="R183">
            <v>38871</v>
          </cell>
          <cell r="S183" t="str">
            <v>14.15</v>
          </cell>
          <cell r="T183" t="str">
            <v>SA•1415•QB</v>
          </cell>
          <cell r="U183" t="str">
            <v>mU16 Gr 8</v>
          </cell>
          <cell r="V183" t="str">
            <v>John-F-Kennedy-Schule neu (Feld 2)</v>
          </cell>
          <cell r="W183" t="str">
            <v>Lehrter SV</v>
          </cell>
          <cell r="X183" t="str">
            <v xml:space="preserve"> -</v>
          </cell>
          <cell r="Y183" t="str">
            <v>TV Dieburg Blues</v>
          </cell>
          <cell r="Z183" t="str">
            <v>mU16  Eintracht Frankfurt 1</v>
          </cell>
          <cell r="AA183">
            <v>22</v>
          </cell>
          <cell r="AB183">
            <v>50</v>
          </cell>
          <cell r="AC183" t="str">
            <v>Chudzicki</v>
          </cell>
          <cell r="AD183" t="str">
            <v>Lis</v>
          </cell>
          <cell r="AE183" t="str">
            <v>kein 3. SR</v>
          </cell>
        </row>
        <row r="184">
          <cell r="Q184" t="str">
            <v>mU16-009</v>
          </cell>
          <cell r="R184">
            <v>38871</v>
          </cell>
          <cell r="S184" t="str">
            <v>15.00</v>
          </cell>
          <cell r="T184" t="str">
            <v>SA•1500•QB</v>
          </cell>
          <cell r="U184" t="str">
            <v>mU16 Gr 2</v>
          </cell>
          <cell r="V184" t="str">
            <v>John-F-Kennedy-Schule neu (Feld 2)</v>
          </cell>
          <cell r="W184" t="str">
            <v>Eintracht Frankfurt 2</v>
          </cell>
          <cell r="X184" t="str">
            <v xml:space="preserve"> -</v>
          </cell>
          <cell r="Y184" t="str">
            <v>DBV Charlottenburg</v>
          </cell>
          <cell r="Z184" t="str">
            <v>mU16  TV Dieburg Blues</v>
          </cell>
          <cell r="AA184">
            <v>33</v>
          </cell>
          <cell r="AB184">
            <v>55</v>
          </cell>
          <cell r="AC184" t="str">
            <v>Chudzicki</v>
          </cell>
          <cell r="AD184" t="str">
            <v>Lis</v>
          </cell>
          <cell r="AE184" t="str">
            <v>kein 3. SR</v>
          </cell>
        </row>
        <row r="185">
          <cell r="Q185" t="str">
            <v>mU16-003</v>
          </cell>
          <cell r="R185">
            <v>38871</v>
          </cell>
          <cell r="S185" t="str">
            <v>15.45</v>
          </cell>
          <cell r="T185" t="str">
            <v>SA•1545•QB</v>
          </cell>
          <cell r="U185" t="str">
            <v>mU16 Gr 1</v>
          </cell>
          <cell r="V185" t="str">
            <v>John-F-Kennedy-Schule neu (Feld 2)</v>
          </cell>
          <cell r="W185" t="str">
            <v>BG Zehlendorf 1</v>
          </cell>
          <cell r="X185" t="str">
            <v xml:space="preserve"> -</v>
          </cell>
          <cell r="Y185" t="str">
            <v>Klosterneuburg</v>
          </cell>
          <cell r="Z185" t="str">
            <v>mU16  DBV Charlottenburg</v>
          </cell>
          <cell r="AA185">
            <v>105</v>
          </cell>
          <cell r="AB185">
            <v>26</v>
          </cell>
          <cell r="AC185" t="str">
            <v>van der Bij</v>
          </cell>
          <cell r="AD185" t="str">
            <v>Góralski</v>
          </cell>
          <cell r="AE185" t="str">
            <v>kein 3. SR</v>
          </cell>
        </row>
        <row r="186">
          <cell r="Q186" t="str">
            <v>mU16-015</v>
          </cell>
          <cell r="R186">
            <v>38871</v>
          </cell>
          <cell r="S186" t="str">
            <v>16.30</v>
          </cell>
          <cell r="T186" t="str">
            <v>SA•1630•QB</v>
          </cell>
          <cell r="U186" t="str">
            <v>mU16 Gr 3</v>
          </cell>
          <cell r="V186" t="str">
            <v>John-F-Kennedy-Schule neu (Feld 2)</v>
          </cell>
          <cell r="W186" t="str">
            <v>STK Szczecin</v>
          </cell>
          <cell r="X186" t="str">
            <v xml:space="preserve"> -</v>
          </cell>
          <cell r="Y186" t="str">
            <v>CB Recklinghausen</v>
          </cell>
          <cell r="Z186" t="str">
            <v>mU16  Klosterneuburg</v>
          </cell>
          <cell r="AA186">
            <v>62</v>
          </cell>
          <cell r="AB186">
            <v>11</v>
          </cell>
          <cell r="AC186" t="str">
            <v>van der Bij</v>
          </cell>
          <cell r="AD186" t="str">
            <v>Góralski</v>
          </cell>
          <cell r="AE186" t="str">
            <v>kein 3. SR</v>
          </cell>
        </row>
        <row r="187">
          <cell r="Q187" t="str">
            <v>mU16-041</v>
          </cell>
          <cell r="R187">
            <v>38871</v>
          </cell>
          <cell r="S187" t="str">
            <v>17.15</v>
          </cell>
          <cell r="T187" t="str">
            <v>SA•1715•QB</v>
          </cell>
          <cell r="U187" t="str">
            <v>mU16 Gr 7</v>
          </cell>
          <cell r="V187" t="str">
            <v>John-F-Kennedy-Schule neu (Feld 2)</v>
          </cell>
          <cell r="W187" t="str">
            <v>Rotenburg/Scheeßel</v>
          </cell>
          <cell r="X187" t="str">
            <v xml:space="preserve"> -</v>
          </cell>
          <cell r="Y187" t="str">
            <v>UKJ Tyrolia</v>
          </cell>
          <cell r="Z187" t="str">
            <v>mU16  CB Recklinghausen</v>
          </cell>
          <cell r="AA187">
            <v>37</v>
          </cell>
          <cell r="AB187">
            <v>51</v>
          </cell>
          <cell r="AC187" t="str">
            <v>Harden</v>
          </cell>
          <cell r="AD187" t="str">
            <v>Kolar</v>
          </cell>
          <cell r="AE187" t="str">
            <v>kein 3. SR</v>
          </cell>
        </row>
        <row r="188">
          <cell r="Q188" t="str">
            <v>mU16-048</v>
          </cell>
          <cell r="R188">
            <v>38871</v>
          </cell>
          <cell r="S188" t="str">
            <v>18.00</v>
          </cell>
          <cell r="T188" t="str">
            <v>SA•1800•QB</v>
          </cell>
          <cell r="U188" t="str">
            <v>mU16 Gr 8</v>
          </cell>
          <cell r="V188" t="str">
            <v>John-F-Kennedy-Schule neu (Feld 2)</v>
          </cell>
          <cell r="W188" t="str">
            <v>TV Dieburg Blues</v>
          </cell>
          <cell r="X188" t="str">
            <v xml:space="preserve"> -</v>
          </cell>
          <cell r="Y188" t="str">
            <v>Järva Demons</v>
          </cell>
          <cell r="Z188" t="str">
            <v>mU16  UKJ Tyrolia</v>
          </cell>
          <cell r="AA188">
            <v>25</v>
          </cell>
          <cell r="AB188">
            <v>36</v>
          </cell>
          <cell r="AC188" t="str">
            <v>Harden</v>
          </cell>
          <cell r="AD188" t="str">
            <v>Kolar</v>
          </cell>
          <cell r="AE188" t="str">
            <v>kein 3. SR</v>
          </cell>
        </row>
        <row r="189">
          <cell r="Q189" t="str">
            <v>mU16-011</v>
          </cell>
          <cell r="R189">
            <v>38871</v>
          </cell>
          <cell r="S189" t="str">
            <v>18.45</v>
          </cell>
          <cell r="T189" t="str">
            <v>SA•1845•QB</v>
          </cell>
          <cell r="U189" t="str">
            <v>mU16 Gr 2</v>
          </cell>
          <cell r="V189" t="str">
            <v>John-F-Kennedy-Schule neu (Feld 2)</v>
          </cell>
          <cell r="W189" t="str">
            <v>UAB Wien</v>
          </cell>
          <cell r="X189" t="str">
            <v xml:space="preserve"> -</v>
          </cell>
          <cell r="Y189" t="str">
            <v>Eintracht Frankfurt 2</v>
          </cell>
          <cell r="Z189" t="str">
            <v>mU16  Järva Demons</v>
          </cell>
          <cell r="AA189">
            <v>40</v>
          </cell>
          <cell r="AB189">
            <v>41</v>
          </cell>
          <cell r="AC189" t="str">
            <v>Harden</v>
          </cell>
          <cell r="AD189" t="str">
            <v>Sykulski</v>
          </cell>
          <cell r="AE189" t="str">
            <v>kein 3. SR</v>
          </cell>
        </row>
        <row r="190">
          <cell r="Q190" t="str">
            <v>mU16-005</v>
          </cell>
          <cell r="R190">
            <v>38871</v>
          </cell>
          <cell r="S190" t="str">
            <v>19.30</v>
          </cell>
          <cell r="T190" t="str">
            <v>SA•1930•QB</v>
          </cell>
          <cell r="U190" t="str">
            <v>mU16 Gr 1</v>
          </cell>
          <cell r="V190" t="str">
            <v>John-F-Kennedy-Schule neu (Feld 2)</v>
          </cell>
          <cell r="W190" t="str">
            <v>TG 1837 Hanau</v>
          </cell>
          <cell r="X190" t="str">
            <v xml:space="preserve"> -</v>
          </cell>
          <cell r="Y190" t="str">
            <v>BG Zehlendorf 1</v>
          </cell>
          <cell r="Z190" t="str">
            <v>mU16  Eintracht Frankfurt 2</v>
          </cell>
          <cell r="AA190">
            <v>22</v>
          </cell>
          <cell r="AB190">
            <v>63</v>
          </cell>
          <cell r="AC190" t="str">
            <v>Gise</v>
          </cell>
          <cell r="AD190" t="str">
            <v>Sykulski</v>
          </cell>
          <cell r="AE190" t="str">
            <v>kein 3. SR</v>
          </cell>
        </row>
        <row r="191">
          <cell r="Q191" t="str">
            <v>mU16-017</v>
          </cell>
          <cell r="R191">
            <v>38871</v>
          </cell>
          <cell r="S191" t="str">
            <v>20.15</v>
          </cell>
          <cell r="T191" t="str">
            <v>SA•2015•QB</v>
          </cell>
          <cell r="U191" t="str">
            <v>mU16 Gr 3</v>
          </cell>
          <cell r="V191" t="str">
            <v>John-F-Kennedy-Schule neu (Feld 2)</v>
          </cell>
          <cell r="W191" t="str">
            <v>VfL Pinneberg 1</v>
          </cell>
          <cell r="X191" t="str">
            <v xml:space="preserve"> -</v>
          </cell>
          <cell r="Y191" t="str">
            <v>STK Szczecin</v>
          </cell>
          <cell r="Z191" t="str">
            <v>mU16  BG Zehlendorf 1</v>
          </cell>
          <cell r="AA191">
            <v>29</v>
          </cell>
          <cell r="AB191">
            <v>51</v>
          </cell>
          <cell r="AC191" t="str">
            <v>Gise</v>
          </cell>
          <cell r="AD191" t="str">
            <v>Lasocki</v>
          </cell>
          <cell r="AE191">
            <v>0</v>
          </cell>
        </row>
        <row r="192">
          <cell r="Q192" t="str">
            <v>mU18-20</v>
          </cell>
          <cell r="R192">
            <v>38871</v>
          </cell>
          <cell r="S192" t="str">
            <v>21.00</v>
          </cell>
          <cell r="T192" t="str">
            <v>SA•2100•QB</v>
          </cell>
          <cell r="U192" t="str">
            <v>mU18 Q 1-8</v>
          </cell>
          <cell r="V192" t="str">
            <v>John-F-Kennedy-Schule neu (Feld 2)</v>
          </cell>
          <cell r="W192" t="str">
            <v>SG Hannover</v>
          </cell>
          <cell r="X192" t="str">
            <v xml:space="preserve"> -</v>
          </cell>
          <cell r="Y192" t="str">
            <v>AMTV/Meiendorfer SV 2</v>
          </cell>
          <cell r="Z192" t="str">
            <v>mU16  STK Szczecin</v>
          </cell>
          <cell r="AA192">
            <v>65</v>
          </cell>
          <cell r="AB192">
            <v>11</v>
          </cell>
          <cell r="AC192" t="str">
            <v>Gise</v>
          </cell>
          <cell r="AD192" t="str">
            <v>Lasocki</v>
          </cell>
          <cell r="AE192">
            <v>0</v>
          </cell>
        </row>
        <row r="194">
          <cell r="W194" t="str">
            <v>Samstag, den 03.06.2006</v>
          </cell>
        </row>
        <row r="195">
          <cell r="S195" t="str">
            <v>Zeit</v>
          </cell>
          <cell r="T195" t="str">
            <v>Spielnr.</v>
          </cell>
          <cell r="U195" t="str">
            <v>Liga</v>
          </cell>
          <cell r="V195" t="str">
            <v>Halle</v>
          </cell>
          <cell r="W195" t="str">
            <v>Team A</v>
          </cell>
          <cell r="Y195" t="str">
            <v>Team B</v>
          </cell>
          <cell r="Z195" t="str">
            <v>Kampfgericht</v>
          </cell>
          <cell r="AA195" t="str">
            <v>Erg A</v>
          </cell>
          <cell r="AB195" t="str">
            <v>Erg B</v>
          </cell>
        </row>
        <row r="196">
          <cell r="W196" t="str">
            <v>Halle QC - John-F-Kennedy-Schule neu (Feld 3)</v>
          </cell>
        </row>
        <row r="198">
          <cell r="Q198" t="str">
            <v>mU16-038</v>
          </cell>
          <cell r="R198">
            <v>38871</v>
          </cell>
          <cell r="S198" t="str">
            <v>09.00</v>
          </cell>
          <cell r="T198" t="str">
            <v>SA•0900•QC</v>
          </cell>
          <cell r="U198" t="str">
            <v>mU16 Gr 7</v>
          </cell>
          <cell r="V198" t="str">
            <v>John-F-Kennedy-Schule neu (Feld 3)</v>
          </cell>
          <cell r="W198" t="str">
            <v>Eintracht Frankfurt 1</v>
          </cell>
          <cell r="X198" t="str">
            <v xml:space="preserve"> -</v>
          </cell>
          <cell r="Y198" t="str">
            <v>Rotenburg/Scheeßel</v>
          </cell>
          <cell r="Z198" t="str">
            <v>mU16  BG Zehlendorf 2</v>
          </cell>
          <cell r="AA198">
            <v>61</v>
          </cell>
          <cell r="AB198">
            <v>16</v>
          </cell>
          <cell r="AC198" t="str">
            <v>Ciesielski</v>
          </cell>
          <cell r="AD198" t="str">
            <v>Pietrzak</v>
          </cell>
          <cell r="AE198" t="str">
            <v>kein 3. SR</v>
          </cell>
        </row>
        <row r="199">
          <cell r="Q199" t="str">
            <v>mU16-043</v>
          </cell>
          <cell r="R199">
            <v>38871</v>
          </cell>
          <cell r="S199" t="str">
            <v>09.45</v>
          </cell>
          <cell r="T199" t="str">
            <v>SA•0945•QC</v>
          </cell>
          <cell r="U199" t="str">
            <v>mU16 Gr 8</v>
          </cell>
          <cell r="V199" t="str">
            <v>John-F-Kennedy-Schule neu (Feld 3)</v>
          </cell>
          <cell r="W199" t="str">
            <v>BG Zehlendorf 2</v>
          </cell>
          <cell r="X199" t="str">
            <v xml:space="preserve"> -</v>
          </cell>
          <cell r="Y199" t="str">
            <v>TV Dieburg Blues</v>
          </cell>
          <cell r="Z199" t="str">
            <v>mU16  Rotenburg/Scheeßel</v>
          </cell>
          <cell r="AA199">
            <v>20</v>
          </cell>
          <cell r="AB199">
            <v>69</v>
          </cell>
          <cell r="AC199" t="str">
            <v>Ciesielski</v>
          </cell>
          <cell r="AD199" t="str">
            <v>Pietrzak</v>
          </cell>
          <cell r="AE199" t="str">
            <v>kein 3. SR</v>
          </cell>
        </row>
        <row r="200">
          <cell r="Q200" t="str">
            <v>wU18-16</v>
          </cell>
          <cell r="R200">
            <v>38871</v>
          </cell>
          <cell r="S200" t="str">
            <v>10.30</v>
          </cell>
          <cell r="T200" t="str">
            <v>SA•1030•QC</v>
          </cell>
          <cell r="U200" t="str">
            <v>wU18 Gr 6</v>
          </cell>
          <cell r="V200" t="str">
            <v>John-F-Kennedy-Schule neu (Feld 3)</v>
          </cell>
          <cell r="W200" t="str">
            <v>Lehrter SV</v>
          </cell>
          <cell r="X200" t="str">
            <v xml:space="preserve"> -</v>
          </cell>
          <cell r="Y200" t="str">
            <v>BG2000 Berlin</v>
          </cell>
          <cell r="Z200" t="str">
            <v>mU16  TV Dieburg Blues</v>
          </cell>
          <cell r="AA200">
            <v>35</v>
          </cell>
          <cell r="AB200">
            <v>16</v>
          </cell>
          <cell r="AC200" t="str">
            <v>Ciesielski</v>
          </cell>
          <cell r="AD200" t="str">
            <v>Pietrzak</v>
          </cell>
          <cell r="AE200" t="str">
            <v>kein 3. SR</v>
          </cell>
        </row>
        <row r="201">
          <cell r="Q201" t="str">
            <v>mU16-008</v>
          </cell>
          <cell r="R201">
            <v>38871</v>
          </cell>
          <cell r="S201" t="str">
            <v>11.15</v>
          </cell>
          <cell r="T201" t="str">
            <v>SA•1115•QC</v>
          </cell>
          <cell r="U201" t="str">
            <v>mU16 Gr 2</v>
          </cell>
          <cell r="V201" t="str">
            <v>John-F-Kennedy-Schule neu (Feld 3)</v>
          </cell>
          <cell r="W201" t="str">
            <v>DBV Charlottenburg</v>
          </cell>
          <cell r="X201" t="str">
            <v xml:space="preserve"> -</v>
          </cell>
          <cell r="Y201" t="str">
            <v>UAB Wien</v>
          </cell>
          <cell r="Z201" t="str">
            <v>wU18  BG2000 Berlin</v>
          </cell>
          <cell r="AA201">
            <v>46</v>
          </cell>
          <cell r="AB201">
            <v>37</v>
          </cell>
          <cell r="AC201" t="str">
            <v>Lohmüller</v>
          </cell>
          <cell r="AD201" t="str">
            <v>Detgen</v>
          </cell>
          <cell r="AE201" t="str">
            <v>kein 3. SR</v>
          </cell>
        </row>
        <row r="202">
          <cell r="Q202" t="str">
            <v>mU16-002</v>
          </cell>
          <cell r="R202">
            <v>38871</v>
          </cell>
          <cell r="S202" t="str">
            <v>12.00</v>
          </cell>
          <cell r="T202" t="str">
            <v>SA•1200•QC</v>
          </cell>
          <cell r="U202" t="str">
            <v>mU16 Gr 1</v>
          </cell>
          <cell r="V202" t="str">
            <v>John-F-Kennedy-Schule neu (Feld 3)</v>
          </cell>
          <cell r="W202" t="str">
            <v>Klosterneuburg</v>
          </cell>
          <cell r="X202" t="str">
            <v xml:space="preserve"> -</v>
          </cell>
          <cell r="Y202" t="str">
            <v>TG 1837 Hanau</v>
          </cell>
          <cell r="Z202" t="str">
            <v>mU16  UAB Wien</v>
          </cell>
          <cell r="AA202">
            <v>28</v>
          </cell>
          <cell r="AB202">
            <v>39</v>
          </cell>
          <cell r="AC202" t="str">
            <v>Lohmüller</v>
          </cell>
          <cell r="AD202" t="str">
            <v>Detgen</v>
          </cell>
          <cell r="AE202" t="str">
            <v>kein 3. SR</v>
          </cell>
        </row>
        <row r="203">
          <cell r="Q203" t="str">
            <v>mU16-014</v>
          </cell>
          <cell r="R203">
            <v>38871</v>
          </cell>
          <cell r="S203" t="str">
            <v>12.45</v>
          </cell>
          <cell r="T203" t="str">
            <v>SA•1245•QC</v>
          </cell>
          <cell r="U203" t="str">
            <v>mU16 Gr 3</v>
          </cell>
          <cell r="V203" t="str">
            <v>John-F-Kennedy-Schule neu (Feld 3)</v>
          </cell>
          <cell r="W203" t="str">
            <v>CB Recklinghausen</v>
          </cell>
          <cell r="X203" t="str">
            <v xml:space="preserve"> -</v>
          </cell>
          <cell r="Y203" t="str">
            <v>VfL Pinneberg 1</v>
          </cell>
          <cell r="Z203" t="str">
            <v>mU16  TG 1837 Hanau</v>
          </cell>
          <cell r="AA203">
            <v>20</v>
          </cell>
          <cell r="AB203">
            <v>50</v>
          </cell>
          <cell r="AC203" t="str">
            <v>Lohmüller</v>
          </cell>
          <cell r="AD203" t="str">
            <v>Jerab</v>
          </cell>
          <cell r="AE203" t="str">
            <v>kein 3. SR</v>
          </cell>
        </row>
        <row r="204">
          <cell r="Q204" t="str">
            <v>mU16-040</v>
          </cell>
          <cell r="R204">
            <v>38871</v>
          </cell>
          <cell r="S204" t="str">
            <v>13.30</v>
          </cell>
          <cell r="T204" t="str">
            <v>SA•1330•QC</v>
          </cell>
          <cell r="U204" t="str">
            <v>mU16 Gr 7</v>
          </cell>
          <cell r="V204" t="str">
            <v>John-F-Kennedy-Schule neu (Feld 3)</v>
          </cell>
          <cell r="W204" t="str">
            <v>Rotenburg/Scheeßel</v>
          </cell>
          <cell r="X204" t="str">
            <v xml:space="preserve"> -</v>
          </cell>
          <cell r="Y204" t="str">
            <v>Rumelner TV 2</v>
          </cell>
          <cell r="Z204" t="str">
            <v>mU16  VfL Pinneberg 1</v>
          </cell>
          <cell r="AA204">
            <v>53</v>
          </cell>
          <cell r="AB204">
            <v>23</v>
          </cell>
          <cell r="AC204" t="str">
            <v>Baranowski</v>
          </cell>
          <cell r="AD204" t="str">
            <v>Jerab</v>
          </cell>
          <cell r="AE204" t="str">
            <v>kein 3. SR</v>
          </cell>
        </row>
        <row r="205">
          <cell r="Q205" t="str">
            <v>mU16-045</v>
          </cell>
          <cell r="R205">
            <v>38871</v>
          </cell>
          <cell r="S205" t="str">
            <v>14.15</v>
          </cell>
          <cell r="T205" t="str">
            <v>SA•1415•QC</v>
          </cell>
          <cell r="U205" t="str">
            <v>mU16 Gr 8</v>
          </cell>
          <cell r="V205" t="str">
            <v>John-F-Kennedy-Schule neu (Feld 3)</v>
          </cell>
          <cell r="W205" t="str">
            <v>BG Zehlendorf 2</v>
          </cell>
          <cell r="X205" t="str">
            <v xml:space="preserve"> -</v>
          </cell>
          <cell r="Y205" t="str">
            <v>Järva Demons</v>
          </cell>
          <cell r="Z205" t="str">
            <v>mU16  Rumelner TV 2</v>
          </cell>
          <cell r="AA205">
            <v>25</v>
          </cell>
          <cell r="AB205">
            <v>72</v>
          </cell>
          <cell r="AC205" t="str">
            <v>Baranowski</v>
          </cell>
          <cell r="AD205" t="str">
            <v>Lottermoser</v>
          </cell>
          <cell r="AE205" t="str">
            <v>kein 3. SR</v>
          </cell>
        </row>
        <row r="206">
          <cell r="Q206" t="str">
            <v>mU16-010</v>
          </cell>
          <cell r="R206">
            <v>38871</v>
          </cell>
          <cell r="S206" t="str">
            <v>15.00</v>
          </cell>
          <cell r="T206" t="str">
            <v>SA•1500•QC</v>
          </cell>
          <cell r="U206" t="str">
            <v>mU16 Gr 2</v>
          </cell>
          <cell r="V206" t="str">
            <v>John-F-Kennedy-Schule neu (Feld 3)</v>
          </cell>
          <cell r="W206" t="str">
            <v>UAB Wien</v>
          </cell>
          <cell r="X206" t="str">
            <v xml:space="preserve"> -</v>
          </cell>
          <cell r="Y206" t="str">
            <v>Walddörfer SV</v>
          </cell>
          <cell r="Z206" t="str">
            <v>mU16  Järva Demons</v>
          </cell>
          <cell r="AA206">
            <v>42</v>
          </cell>
          <cell r="AB206">
            <v>43</v>
          </cell>
          <cell r="AC206" t="str">
            <v>Waclawik</v>
          </cell>
          <cell r="AD206" t="str">
            <v>Lottermoser</v>
          </cell>
          <cell r="AE206" t="str">
            <v>kein 3. SR</v>
          </cell>
        </row>
        <row r="207">
          <cell r="Q207" t="str">
            <v>mU16-004</v>
          </cell>
          <cell r="R207">
            <v>38871</v>
          </cell>
          <cell r="S207" t="str">
            <v>15.45</v>
          </cell>
          <cell r="T207" t="str">
            <v>SA•1545•QC</v>
          </cell>
          <cell r="U207" t="str">
            <v>mU16 Gr 1</v>
          </cell>
          <cell r="V207" t="str">
            <v>John-F-Kennedy-Schule neu (Feld 3)</v>
          </cell>
          <cell r="W207" t="str">
            <v>TG 1837 Hanau</v>
          </cell>
          <cell r="X207" t="str">
            <v xml:space="preserve"> -</v>
          </cell>
          <cell r="Y207" t="str">
            <v>ATV Haltern</v>
          </cell>
          <cell r="Z207" t="str">
            <v>mU16  Walddörfer SV</v>
          </cell>
          <cell r="AA207">
            <v>48</v>
          </cell>
          <cell r="AB207">
            <v>56</v>
          </cell>
          <cell r="AC207" t="str">
            <v>Waclawik</v>
          </cell>
          <cell r="AD207" t="str">
            <v>Gise</v>
          </cell>
          <cell r="AE207" t="str">
            <v>kein 3. SR</v>
          </cell>
        </row>
        <row r="208">
          <cell r="Q208" t="str">
            <v>mU16-016</v>
          </cell>
          <cell r="R208">
            <v>38871</v>
          </cell>
          <cell r="S208" t="str">
            <v>16.30</v>
          </cell>
          <cell r="T208" t="str">
            <v>SA•1630•QC</v>
          </cell>
          <cell r="U208" t="str">
            <v>mU16 Gr 3</v>
          </cell>
          <cell r="V208" t="str">
            <v>John-F-Kennedy-Schule neu (Feld 3)</v>
          </cell>
          <cell r="W208" t="str">
            <v>VfL Pinneberg 1</v>
          </cell>
          <cell r="X208" t="str">
            <v xml:space="preserve"> -</v>
          </cell>
          <cell r="Y208" t="str">
            <v>Emder TV</v>
          </cell>
          <cell r="Z208" t="str">
            <v>mU16  ATV Haltern</v>
          </cell>
          <cell r="AA208">
            <v>64</v>
          </cell>
          <cell r="AB208">
            <v>14</v>
          </cell>
          <cell r="AC208" t="str">
            <v>Waclawik</v>
          </cell>
          <cell r="AD208" t="str">
            <v>Gise</v>
          </cell>
          <cell r="AE208" t="str">
            <v>kein 3. SR</v>
          </cell>
        </row>
        <row r="209">
          <cell r="Q209" t="str">
            <v>mU16-042</v>
          </cell>
          <cell r="R209">
            <v>38871</v>
          </cell>
          <cell r="S209" t="str">
            <v>17.15</v>
          </cell>
          <cell r="T209" t="str">
            <v>SA•1715•QC</v>
          </cell>
          <cell r="U209" t="str">
            <v>mU16 Gr 7</v>
          </cell>
          <cell r="V209" t="str">
            <v>John-F-Kennedy-Schule neu (Feld 3)</v>
          </cell>
          <cell r="W209" t="str">
            <v>Rumelner TV 2</v>
          </cell>
          <cell r="X209" t="str">
            <v xml:space="preserve"> -</v>
          </cell>
          <cell r="Y209" t="str">
            <v>Eintracht Frankfurt 1</v>
          </cell>
          <cell r="Z209" t="str">
            <v>mU16  Emder TV</v>
          </cell>
          <cell r="AA209">
            <v>15</v>
          </cell>
          <cell r="AB209">
            <v>77</v>
          </cell>
          <cell r="AC209" t="str">
            <v>Al Attar</v>
          </cell>
          <cell r="AD209" t="str">
            <v>Kowalczyk</v>
          </cell>
          <cell r="AE209" t="str">
            <v>kein 3. SR</v>
          </cell>
        </row>
        <row r="210">
          <cell r="Q210" t="str">
            <v>mU16-047</v>
          </cell>
          <cell r="R210">
            <v>38871</v>
          </cell>
          <cell r="S210" t="str">
            <v>18.00</v>
          </cell>
          <cell r="T210" t="str">
            <v>SA•1800•QC</v>
          </cell>
          <cell r="U210" t="str">
            <v>mU16 Gr 8</v>
          </cell>
          <cell r="V210" t="str">
            <v>John-F-Kennedy-Schule neu (Feld 3)</v>
          </cell>
          <cell r="W210" t="str">
            <v>Lehrter SV</v>
          </cell>
          <cell r="X210" t="str">
            <v xml:space="preserve"> -</v>
          </cell>
          <cell r="Y210" t="str">
            <v>BG Zehlendorf 2</v>
          </cell>
          <cell r="Z210" t="str">
            <v>mU16  Eintracht Frankfurt 1</v>
          </cell>
          <cell r="AA210">
            <v>44</v>
          </cell>
          <cell r="AB210">
            <v>41</v>
          </cell>
          <cell r="AC210" t="str">
            <v>Al Attar</v>
          </cell>
          <cell r="AD210" t="str">
            <v>Kowalczyk</v>
          </cell>
          <cell r="AE210" t="str">
            <v>kein 3. SR</v>
          </cell>
        </row>
        <row r="211">
          <cell r="Q211" t="str">
            <v>mU16-012</v>
          </cell>
          <cell r="R211">
            <v>38871</v>
          </cell>
          <cell r="S211" t="str">
            <v>18.45</v>
          </cell>
          <cell r="T211" t="str">
            <v>SA•1845•QC</v>
          </cell>
          <cell r="U211" t="str">
            <v>mU16 Gr 2</v>
          </cell>
          <cell r="V211" t="str">
            <v>John-F-Kennedy-Schule neu (Feld 3)</v>
          </cell>
          <cell r="W211" t="str">
            <v>Walddörfer SV</v>
          </cell>
          <cell r="X211" t="str">
            <v xml:space="preserve"> -</v>
          </cell>
          <cell r="Y211" t="str">
            <v>DBV Charlottenburg</v>
          </cell>
          <cell r="Z211" t="str">
            <v>mU16  BG Zehlendorf 2</v>
          </cell>
          <cell r="AA211">
            <v>39</v>
          </cell>
          <cell r="AB211">
            <v>33</v>
          </cell>
          <cell r="AC211" t="str">
            <v>Al Attar</v>
          </cell>
          <cell r="AD211" t="str">
            <v>Kowalczyk</v>
          </cell>
          <cell r="AE211" t="str">
            <v>kein 3. SR</v>
          </cell>
        </row>
        <row r="212">
          <cell r="Q212" t="str">
            <v>mU16-006</v>
          </cell>
          <cell r="R212">
            <v>38871</v>
          </cell>
          <cell r="S212" t="str">
            <v>19.30</v>
          </cell>
          <cell r="T212" t="str">
            <v>SA•1930•QC</v>
          </cell>
          <cell r="U212" t="str">
            <v>mU16 Gr 1</v>
          </cell>
          <cell r="V212" t="str">
            <v>John-F-Kennedy-Schule neu (Feld 3)</v>
          </cell>
          <cell r="W212" t="str">
            <v>ATV Haltern</v>
          </cell>
          <cell r="X212" t="str">
            <v xml:space="preserve"> -</v>
          </cell>
          <cell r="Y212" t="str">
            <v>Klosterneuburg</v>
          </cell>
          <cell r="Z212" t="str">
            <v>mU16  DBV Charlottenburg</v>
          </cell>
          <cell r="AA212">
            <v>43</v>
          </cell>
          <cell r="AB212">
            <v>17</v>
          </cell>
          <cell r="AC212" t="str">
            <v>Góralski</v>
          </cell>
          <cell r="AD212" t="str">
            <v>Lis</v>
          </cell>
          <cell r="AE212" t="str">
            <v>kein 3. SR</v>
          </cell>
        </row>
        <row r="213">
          <cell r="Q213" t="str">
            <v>mU16-018</v>
          </cell>
          <cell r="R213">
            <v>38871</v>
          </cell>
          <cell r="S213" t="str">
            <v>20.15</v>
          </cell>
          <cell r="T213" t="str">
            <v>SA•2015•QC</v>
          </cell>
          <cell r="U213" t="str">
            <v>mU16 Gr 3</v>
          </cell>
          <cell r="V213" t="str">
            <v>John-F-Kennedy-Schule neu (Feld 3)</v>
          </cell>
          <cell r="W213" t="str">
            <v>Emder TV</v>
          </cell>
          <cell r="X213" t="str">
            <v xml:space="preserve"> -</v>
          </cell>
          <cell r="Y213" t="str">
            <v>CB Recklinghausen</v>
          </cell>
          <cell r="Z213" t="str">
            <v>mU16  Klosterneuburg</v>
          </cell>
          <cell r="AA213">
            <v>22</v>
          </cell>
          <cell r="AB213">
            <v>19</v>
          </cell>
          <cell r="AC213" t="str">
            <v>Góralski</v>
          </cell>
          <cell r="AD213" t="str">
            <v>Lis</v>
          </cell>
          <cell r="AE213" t="str">
            <v>kein 3. SR</v>
          </cell>
        </row>
        <row r="214">
          <cell r="Q214" t="str">
            <v>mU18-21</v>
          </cell>
          <cell r="R214">
            <v>38871</v>
          </cell>
          <cell r="S214" t="str">
            <v>21.00</v>
          </cell>
          <cell r="T214" t="str">
            <v>SA•2100•QC</v>
          </cell>
          <cell r="U214" t="str">
            <v>mU18 Q 1-8</v>
          </cell>
          <cell r="V214" t="str">
            <v>John-F-Kennedy-Schule neu (Feld 3)</v>
          </cell>
          <cell r="W214" t="str">
            <v>AMTV/Meiendorfer SV 1</v>
          </cell>
          <cell r="X214" t="str">
            <v xml:space="preserve"> -</v>
          </cell>
          <cell r="Y214" t="str">
            <v>Walddörfer SV</v>
          </cell>
          <cell r="Z214" t="str">
            <v>mU16  CB Recklinghausen</v>
          </cell>
          <cell r="AA214">
            <v>39</v>
          </cell>
          <cell r="AB214">
            <v>40</v>
          </cell>
          <cell r="AC214" t="str">
            <v>Góralski</v>
          </cell>
          <cell r="AD214" t="str">
            <v>Lis</v>
          </cell>
          <cell r="AE214" t="str">
            <v>kein 3. SR</v>
          </cell>
        </row>
        <row r="217">
          <cell r="W217" t="str">
            <v>Halle QD - John-F-Kennedy-Schule alt</v>
          </cell>
        </row>
        <row r="219">
          <cell r="Q219" t="str">
            <v>mU16-025</v>
          </cell>
          <cell r="R219">
            <v>38871</v>
          </cell>
          <cell r="S219" t="str">
            <v>09.00</v>
          </cell>
          <cell r="T219" t="str">
            <v>SA•0900•QD</v>
          </cell>
          <cell r="U219" t="str">
            <v>mU16 Gr 5</v>
          </cell>
          <cell r="V219" t="str">
            <v>John-F-Kennedy-Schule alt</v>
          </cell>
          <cell r="W219" t="str">
            <v>Hertener Löwen</v>
          </cell>
          <cell r="X219" t="str">
            <v xml:space="preserve"> -</v>
          </cell>
          <cell r="Y219" t="str">
            <v>VfL Pinneberg 2</v>
          </cell>
          <cell r="Z219" t="str">
            <v>mU16  MKS MOS Konin</v>
          </cell>
          <cell r="AA219">
            <v>65</v>
          </cell>
          <cell r="AB219">
            <v>13</v>
          </cell>
          <cell r="AC219" t="str">
            <v>Kowalczyk</v>
          </cell>
          <cell r="AD219" t="str">
            <v>Sass</v>
          </cell>
          <cell r="AE219" t="str">
            <v>kein 3. SR</v>
          </cell>
        </row>
        <row r="220">
          <cell r="Q220" t="str">
            <v>mU16-026</v>
          </cell>
          <cell r="R220">
            <v>38871</v>
          </cell>
          <cell r="S220" t="str">
            <v>09.45</v>
          </cell>
          <cell r="T220" t="str">
            <v>SA•0945•QD</v>
          </cell>
          <cell r="U220" t="str">
            <v>mU16 Gr 5</v>
          </cell>
          <cell r="V220" t="str">
            <v>John-F-Kennedy-Schule alt</v>
          </cell>
          <cell r="W220" t="str">
            <v>MKS MOS Konin</v>
          </cell>
          <cell r="X220" t="str">
            <v xml:space="preserve"> -</v>
          </cell>
          <cell r="Y220" t="str">
            <v>Rumelner TV 1</v>
          </cell>
          <cell r="Z220" t="str">
            <v>mU16  VfL Pinneberg 2</v>
          </cell>
          <cell r="AA220">
            <v>18</v>
          </cell>
          <cell r="AB220">
            <v>44</v>
          </cell>
          <cell r="AC220" t="str">
            <v>Kowalczyk</v>
          </cell>
          <cell r="AD220" t="str">
            <v>Sass</v>
          </cell>
          <cell r="AE220" t="str">
            <v>kein 3. SR</v>
          </cell>
        </row>
        <row r="221">
          <cell r="Q221" t="str">
            <v>mU16-019</v>
          </cell>
          <cell r="R221">
            <v>38871</v>
          </cell>
          <cell r="S221" t="str">
            <v>10.30</v>
          </cell>
          <cell r="T221" t="str">
            <v>SA•1030•QD</v>
          </cell>
          <cell r="U221" t="str">
            <v>mU16 Gr 4</v>
          </cell>
          <cell r="V221" t="str">
            <v>John-F-Kennedy-Schule alt</v>
          </cell>
          <cell r="W221" t="str">
            <v>AMTV/Meiendorfer SV 2</v>
          </cell>
          <cell r="X221" t="str">
            <v xml:space="preserve"> -</v>
          </cell>
          <cell r="Y221" t="str">
            <v>Thermia Karlovy Vary</v>
          </cell>
          <cell r="Z221" t="str">
            <v>mU16  Rumelner TV 1</v>
          </cell>
          <cell r="AA221">
            <v>17</v>
          </cell>
          <cell r="AB221">
            <v>38</v>
          </cell>
          <cell r="AC221" t="str">
            <v>Kowalczyk</v>
          </cell>
          <cell r="AD221" t="str">
            <v>Sass</v>
          </cell>
          <cell r="AE221" t="str">
            <v>kein 3. SR</v>
          </cell>
        </row>
        <row r="222">
          <cell r="Q222" t="str">
            <v>mU16-020</v>
          </cell>
          <cell r="R222">
            <v>38871</v>
          </cell>
          <cell r="S222" t="str">
            <v>11.15</v>
          </cell>
          <cell r="T222" t="str">
            <v>SA•1115•QD</v>
          </cell>
          <cell r="U222" t="str">
            <v>mU16 Gr 4</v>
          </cell>
          <cell r="V222" t="str">
            <v>John-F-Kennedy-Schule alt</v>
          </cell>
          <cell r="W222" t="str">
            <v>EOSC Offenbach</v>
          </cell>
          <cell r="X222" t="str">
            <v xml:space="preserve"> -</v>
          </cell>
          <cell r="Y222" t="str">
            <v>AC Berlin</v>
          </cell>
          <cell r="Z222" t="str">
            <v>mU16  Thermia Karlovy Vary</v>
          </cell>
          <cell r="AA222">
            <v>51</v>
          </cell>
          <cell r="AB222">
            <v>39</v>
          </cell>
          <cell r="AC222" t="str">
            <v>van der Bij</v>
          </cell>
          <cell r="AD222" t="str">
            <v>Lüdtke</v>
          </cell>
          <cell r="AE222" t="str">
            <v>kein 3. SR</v>
          </cell>
        </row>
        <row r="223">
          <cell r="Q223" t="str">
            <v>wU18-01</v>
          </cell>
          <cell r="R223">
            <v>38871</v>
          </cell>
          <cell r="S223" t="str">
            <v>12.00</v>
          </cell>
          <cell r="T223" t="str">
            <v>SA•1200•QD</v>
          </cell>
          <cell r="U223" t="str">
            <v>wU18 Gr 1</v>
          </cell>
          <cell r="V223" t="str">
            <v>John-F-Kennedy-Schule alt</v>
          </cell>
          <cell r="W223" t="str">
            <v>DJK Essen Frintrop</v>
          </cell>
          <cell r="X223" t="str">
            <v xml:space="preserve"> -</v>
          </cell>
          <cell r="Y223" t="str">
            <v>Eintracht Frankfurt</v>
          </cell>
          <cell r="Z223" t="str">
            <v>mU16  AC Berlin</v>
          </cell>
          <cell r="AA223">
            <v>39</v>
          </cell>
          <cell r="AB223">
            <v>36</v>
          </cell>
          <cell r="AC223" t="str">
            <v>van der Bij</v>
          </cell>
          <cell r="AD223" t="str">
            <v>Lüdtke</v>
          </cell>
          <cell r="AE223" t="str">
            <v>kein 3. SR</v>
          </cell>
        </row>
        <row r="224">
          <cell r="Q224" t="str">
            <v>mU16-027</v>
          </cell>
          <cell r="R224">
            <v>38871</v>
          </cell>
          <cell r="S224" t="str">
            <v>12.45</v>
          </cell>
          <cell r="T224" t="str">
            <v>SA•1245•QD</v>
          </cell>
          <cell r="U224" t="str">
            <v>mU16 Gr 5</v>
          </cell>
          <cell r="V224" t="str">
            <v>John-F-Kennedy-Schule alt</v>
          </cell>
          <cell r="W224" t="str">
            <v>Hertener Löwen</v>
          </cell>
          <cell r="X224" t="str">
            <v xml:space="preserve"> -</v>
          </cell>
          <cell r="Y224" t="str">
            <v>MKS MOS Konin</v>
          </cell>
          <cell r="Z224" t="str">
            <v>wU18  Eintracht Frankfurt</v>
          </cell>
          <cell r="AA224">
            <v>50</v>
          </cell>
          <cell r="AB224">
            <v>28</v>
          </cell>
          <cell r="AC224" t="str">
            <v>Kolar</v>
          </cell>
          <cell r="AD224" t="str">
            <v>Pflanzer</v>
          </cell>
          <cell r="AE224" t="str">
            <v>kein 3. SR</v>
          </cell>
        </row>
        <row r="225">
          <cell r="Q225" t="str">
            <v>mU16-028</v>
          </cell>
          <cell r="R225">
            <v>38871</v>
          </cell>
          <cell r="S225" t="str">
            <v>13.30</v>
          </cell>
          <cell r="T225" t="str">
            <v>SA•1330•QD</v>
          </cell>
          <cell r="U225" t="str">
            <v>mU16 Gr 5</v>
          </cell>
          <cell r="V225" t="str">
            <v>John-F-Kennedy-Schule alt</v>
          </cell>
          <cell r="W225" t="str">
            <v>Rumelner TV 1</v>
          </cell>
          <cell r="X225" t="str">
            <v xml:space="preserve"> -</v>
          </cell>
          <cell r="Y225" t="str">
            <v>VfL Pinneberg 2</v>
          </cell>
          <cell r="Z225" t="str">
            <v>mU16  MKS MOS Konin</v>
          </cell>
          <cell r="AA225">
            <v>34</v>
          </cell>
          <cell r="AB225">
            <v>42</v>
          </cell>
          <cell r="AC225" t="str">
            <v>Kolar</v>
          </cell>
          <cell r="AD225" t="str">
            <v>Pflanzer</v>
          </cell>
          <cell r="AE225" t="str">
            <v>kein 3. SR</v>
          </cell>
        </row>
        <row r="226">
          <cell r="Q226" t="str">
            <v>mU16-021</v>
          </cell>
          <cell r="R226">
            <v>38871</v>
          </cell>
          <cell r="S226" t="str">
            <v>14.15</v>
          </cell>
          <cell r="T226" t="str">
            <v>SA•1415•QD</v>
          </cell>
          <cell r="U226" t="str">
            <v>mU16 Gr 4</v>
          </cell>
          <cell r="V226" t="str">
            <v>John-F-Kennedy-Schule alt</v>
          </cell>
          <cell r="W226" t="str">
            <v>AMTV/Meiendorfer SV 2</v>
          </cell>
          <cell r="X226" t="str">
            <v xml:space="preserve"> -</v>
          </cell>
          <cell r="Y226" t="str">
            <v>EOSC Offenbach</v>
          </cell>
          <cell r="Z226" t="str">
            <v>mU16  VfL Pinneberg 2</v>
          </cell>
          <cell r="AA226">
            <v>52</v>
          </cell>
          <cell r="AB226">
            <v>40</v>
          </cell>
          <cell r="AC226" t="str">
            <v>Stange</v>
          </cell>
          <cell r="AD226" t="str">
            <v>Majak</v>
          </cell>
          <cell r="AE226" t="str">
            <v>kein 3. SR</v>
          </cell>
        </row>
        <row r="227">
          <cell r="Q227" t="str">
            <v>mU16-022</v>
          </cell>
          <cell r="R227">
            <v>38871</v>
          </cell>
          <cell r="S227" t="str">
            <v>15.00</v>
          </cell>
          <cell r="T227" t="str">
            <v>SA•1500•QD</v>
          </cell>
          <cell r="U227" t="str">
            <v>mU16 Gr 4</v>
          </cell>
          <cell r="V227" t="str">
            <v>John-F-Kennedy-Schule alt</v>
          </cell>
          <cell r="W227" t="str">
            <v>AC Berlin</v>
          </cell>
          <cell r="X227" t="str">
            <v xml:space="preserve"> -</v>
          </cell>
          <cell r="Y227" t="str">
            <v>Thermia Karlovy Vary</v>
          </cell>
          <cell r="Z227" t="str">
            <v>mU16  EOSC Offenbach</v>
          </cell>
          <cell r="AA227">
            <v>33</v>
          </cell>
          <cell r="AB227">
            <v>54</v>
          </cell>
          <cell r="AC227" t="str">
            <v>Weege</v>
          </cell>
          <cell r="AD227" t="str">
            <v>Majak</v>
          </cell>
          <cell r="AE227" t="str">
            <v>kein 3. SR</v>
          </cell>
        </row>
        <row r="228">
          <cell r="Q228" t="str">
            <v>wU18-17</v>
          </cell>
          <cell r="R228">
            <v>38871</v>
          </cell>
          <cell r="S228" t="str">
            <v>15.45</v>
          </cell>
          <cell r="T228" t="str">
            <v>SA•1545•QD</v>
          </cell>
          <cell r="U228" t="str">
            <v>wU18 Gr 6</v>
          </cell>
          <cell r="V228" t="str">
            <v>John-F-Kennedy-Schule alt</v>
          </cell>
          <cell r="W228" t="str">
            <v>AMTV/Meiendorfer SV</v>
          </cell>
          <cell r="X228" t="str">
            <v xml:space="preserve"> -</v>
          </cell>
          <cell r="Y228" t="str">
            <v>Lehrter SV</v>
          </cell>
          <cell r="Z228" t="str">
            <v>mU16  Thermia Karlovy Vary</v>
          </cell>
          <cell r="AA228">
            <v>27</v>
          </cell>
          <cell r="AB228">
            <v>28</v>
          </cell>
          <cell r="AC228" t="str">
            <v>Weege</v>
          </cell>
          <cell r="AD228" t="str">
            <v>Fydrych</v>
          </cell>
          <cell r="AE228" t="str">
            <v>kein 3. SR</v>
          </cell>
        </row>
        <row r="229">
          <cell r="Q229" t="str">
            <v>wU18-02</v>
          </cell>
          <cell r="R229">
            <v>38871</v>
          </cell>
          <cell r="S229" t="str">
            <v>16.30</v>
          </cell>
          <cell r="T229" t="str">
            <v>SA•1630•QD</v>
          </cell>
          <cell r="U229" t="str">
            <v>wU18 Gr 1</v>
          </cell>
          <cell r="V229" t="str">
            <v>John-F-Kennedy-Schule alt</v>
          </cell>
          <cell r="W229" t="str">
            <v>TV Meppen</v>
          </cell>
          <cell r="X229" t="str">
            <v xml:space="preserve"> -</v>
          </cell>
          <cell r="Y229" t="str">
            <v>DJK Essen Frintrop</v>
          </cell>
          <cell r="Z229" t="str">
            <v>wU18  Lehrter SV</v>
          </cell>
          <cell r="AA229">
            <v>29</v>
          </cell>
          <cell r="AB229">
            <v>43</v>
          </cell>
          <cell r="AC229" t="str">
            <v>Bijkerk</v>
          </cell>
          <cell r="AD229" t="str">
            <v>Fydrych</v>
          </cell>
          <cell r="AE229" t="str">
            <v>kein 3. SR</v>
          </cell>
        </row>
        <row r="230">
          <cell r="Q230" t="str">
            <v>mU16-029</v>
          </cell>
          <cell r="R230">
            <v>38871</v>
          </cell>
          <cell r="S230" t="str">
            <v>17.15</v>
          </cell>
          <cell r="T230" t="str">
            <v>SA•1715•QD</v>
          </cell>
          <cell r="U230" t="str">
            <v>mU16 Gr 5</v>
          </cell>
          <cell r="V230" t="str">
            <v>John-F-Kennedy-Schule alt</v>
          </cell>
          <cell r="W230" t="str">
            <v>Rumelner TV 1</v>
          </cell>
          <cell r="X230" t="str">
            <v xml:space="preserve"> -</v>
          </cell>
          <cell r="Y230" t="str">
            <v>Hertener Löwen</v>
          </cell>
          <cell r="Z230" t="str">
            <v>wU18  DJK Essen Frintrop</v>
          </cell>
          <cell r="AA230">
            <v>19</v>
          </cell>
          <cell r="AB230">
            <v>88</v>
          </cell>
          <cell r="AC230" t="str">
            <v>Bijkerk</v>
          </cell>
          <cell r="AD230" t="str">
            <v>Jerab</v>
          </cell>
          <cell r="AE230" t="str">
            <v>kein 3. SR</v>
          </cell>
        </row>
        <row r="231">
          <cell r="Q231" t="str">
            <v>mU16-030</v>
          </cell>
          <cell r="R231">
            <v>38871</v>
          </cell>
          <cell r="S231" t="str">
            <v>18.00</v>
          </cell>
          <cell r="T231" t="str">
            <v>SA•1800•QD</v>
          </cell>
          <cell r="U231" t="str">
            <v>mU16 Gr 5</v>
          </cell>
          <cell r="V231" t="str">
            <v>John-F-Kennedy-Schule alt</v>
          </cell>
          <cell r="W231" t="str">
            <v>VfL Pinneberg 2</v>
          </cell>
          <cell r="X231" t="str">
            <v xml:space="preserve"> -</v>
          </cell>
          <cell r="Y231" t="str">
            <v>MKS MOS Konin</v>
          </cell>
          <cell r="Z231" t="str">
            <v>mU16  Hertener Löwen</v>
          </cell>
          <cell r="AA231">
            <v>29</v>
          </cell>
          <cell r="AB231">
            <v>31</v>
          </cell>
          <cell r="AC231" t="str">
            <v>Cyniak</v>
          </cell>
          <cell r="AD231" t="str">
            <v>Jerab</v>
          </cell>
          <cell r="AE231" t="str">
            <v>kein 3. SR</v>
          </cell>
        </row>
        <row r="232">
          <cell r="Q232" t="str">
            <v>mU16-023</v>
          </cell>
          <cell r="R232">
            <v>38871</v>
          </cell>
          <cell r="S232" t="str">
            <v>18.45</v>
          </cell>
          <cell r="T232" t="str">
            <v>SA•1845•QD</v>
          </cell>
          <cell r="U232" t="str">
            <v>mU16 Gr 4</v>
          </cell>
          <cell r="V232" t="str">
            <v>John-F-Kennedy-Schule alt</v>
          </cell>
          <cell r="W232" t="str">
            <v>AC Berlin</v>
          </cell>
          <cell r="X232" t="str">
            <v xml:space="preserve"> -</v>
          </cell>
          <cell r="Y232" t="str">
            <v>AMTV/Meiendorfer SV 2</v>
          </cell>
          <cell r="Z232" t="str">
            <v>mU16  MKS MOS Konin</v>
          </cell>
          <cell r="AA232">
            <v>23</v>
          </cell>
          <cell r="AB232">
            <v>48</v>
          </cell>
          <cell r="AC232" t="str">
            <v>Cyniak</v>
          </cell>
          <cell r="AD232" t="str">
            <v>Jerab</v>
          </cell>
          <cell r="AE232" t="str">
            <v>kein 3. SR</v>
          </cell>
        </row>
        <row r="233">
          <cell r="Q233" t="str">
            <v>mU16-024</v>
          </cell>
          <cell r="R233">
            <v>38871</v>
          </cell>
          <cell r="S233" t="str">
            <v>19.30</v>
          </cell>
          <cell r="T233" t="str">
            <v>SA•1930•QD</v>
          </cell>
          <cell r="U233" t="str">
            <v>mU16 Gr 4</v>
          </cell>
          <cell r="V233" t="str">
            <v>John-F-Kennedy-Schule alt</v>
          </cell>
          <cell r="W233" t="str">
            <v>Thermia Karlovy Vary</v>
          </cell>
          <cell r="X233" t="str">
            <v xml:space="preserve"> -</v>
          </cell>
          <cell r="Y233" t="str">
            <v>EOSC Offenbach</v>
          </cell>
          <cell r="Z233" t="str">
            <v>mU16  AMTV/Meiendorfer SV 2</v>
          </cell>
          <cell r="AA233">
            <v>52</v>
          </cell>
          <cell r="AB233">
            <v>31</v>
          </cell>
          <cell r="AC233" t="str">
            <v>Guzik</v>
          </cell>
          <cell r="AD233" t="str">
            <v>Lottermoser</v>
          </cell>
          <cell r="AE233" t="str">
            <v>kein 3. SR</v>
          </cell>
        </row>
        <row r="234">
          <cell r="Q234" t="str">
            <v>wU18-03</v>
          </cell>
          <cell r="R234">
            <v>38871</v>
          </cell>
          <cell r="S234" t="str">
            <v>20.15</v>
          </cell>
          <cell r="T234" t="str">
            <v>SA•2015•QD</v>
          </cell>
          <cell r="U234" t="str">
            <v>wU18 Gr 1</v>
          </cell>
          <cell r="V234" t="str">
            <v>John-F-Kennedy-Schule alt</v>
          </cell>
          <cell r="W234" t="str">
            <v>Eintracht Frankfurt</v>
          </cell>
          <cell r="X234" t="str">
            <v xml:space="preserve"> -</v>
          </cell>
          <cell r="Y234" t="str">
            <v>TV Meppen</v>
          </cell>
          <cell r="Z234" t="str">
            <v>mU16  EOSC Offenbach</v>
          </cell>
          <cell r="AA234">
            <v>43</v>
          </cell>
          <cell r="AB234">
            <v>37</v>
          </cell>
          <cell r="AC234" t="str">
            <v>Guzik</v>
          </cell>
          <cell r="AD234" t="str">
            <v>Lottermoser</v>
          </cell>
          <cell r="AE234" t="str">
            <v>kein 3. SR</v>
          </cell>
        </row>
        <row r="235">
          <cell r="Q235" t="str">
            <v>mU18-22</v>
          </cell>
          <cell r="R235">
            <v>38871</v>
          </cell>
          <cell r="S235" t="str">
            <v>21.00</v>
          </cell>
          <cell r="T235" t="str">
            <v>SA•2100•QD</v>
          </cell>
          <cell r="U235" t="str">
            <v>mU18 Q 1-8</v>
          </cell>
          <cell r="V235" t="str">
            <v>John-F-Kennedy-Schule alt</v>
          </cell>
          <cell r="W235" t="str">
            <v>DBV Charlottenburg</v>
          </cell>
          <cell r="X235" t="str">
            <v xml:space="preserve"> -</v>
          </cell>
          <cell r="Y235" t="str">
            <v>Braunschweiger BG</v>
          </cell>
          <cell r="Z235" t="str">
            <v>wU18  TV Meppen</v>
          </cell>
          <cell r="AA235">
            <v>68</v>
          </cell>
          <cell r="AB235">
            <v>21</v>
          </cell>
          <cell r="AC235" t="str">
            <v>Guzik</v>
          </cell>
          <cell r="AD235" t="str">
            <v>Lottermoser</v>
          </cell>
          <cell r="AE235" t="str">
            <v>kein 3. SR</v>
          </cell>
        </row>
        <row r="238">
          <cell r="W238" t="str">
            <v>Halle T - Am Rohrgarten</v>
          </cell>
        </row>
        <row r="240">
          <cell r="Q240" t="str">
            <v>HeLo-07</v>
          </cell>
          <cell r="R240">
            <v>38871</v>
          </cell>
          <cell r="S240" t="str">
            <v>09.00</v>
          </cell>
          <cell r="T240" t="str">
            <v>SA•0900•T</v>
          </cell>
          <cell r="U240" t="str">
            <v>HeLo Gr 3</v>
          </cell>
          <cell r="V240" t="str">
            <v>Am Rohrgarten</v>
          </cell>
          <cell r="W240" t="str">
            <v>Braunschweiger BG 2</v>
          </cell>
          <cell r="X240" t="str">
            <v xml:space="preserve"> -</v>
          </cell>
          <cell r="Y240" t="str">
            <v>BG Zehlendorf 3</v>
          </cell>
          <cell r="Z240" t="str">
            <v>HeHi  Sigulda / Livonija</v>
          </cell>
          <cell r="AA240">
            <v>45</v>
          </cell>
          <cell r="AB240">
            <v>53</v>
          </cell>
          <cell r="AC240" t="str">
            <v>Ras</v>
          </cell>
          <cell r="AD240" t="str">
            <v>Sykulski</v>
          </cell>
          <cell r="AE240" t="str">
            <v>kein 3. SR</v>
          </cell>
        </row>
        <row r="241">
          <cell r="Q241" t="str">
            <v>HeHi-043</v>
          </cell>
          <cell r="R241">
            <v>38871</v>
          </cell>
          <cell r="S241" t="str">
            <v>09.45</v>
          </cell>
          <cell r="T241" t="str">
            <v>SA•0945•T</v>
          </cell>
          <cell r="U241" t="str">
            <v>HeHi Gr 8</v>
          </cell>
          <cell r="V241" t="str">
            <v>Am Rohrgarten</v>
          </cell>
          <cell r="W241" t="str">
            <v>Sigulda / Livonija</v>
          </cell>
          <cell r="X241" t="str">
            <v xml:space="preserve"> -</v>
          </cell>
          <cell r="Y241" t="str">
            <v>Rhein Energie Köln</v>
          </cell>
          <cell r="Z241" t="str">
            <v>HeLo  BG Zehlendorf 3</v>
          </cell>
          <cell r="AA241">
            <v>36</v>
          </cell>
          <cell r="AB241">
            <v>51</v>
          </cell>
          <cell r="AC241" t="str">
            <v>Jannsens</v>
          </cell>
          <cell r="AD241" t="str">
            <v>Sykulski</v>
          </cell>
          <cell r="AE241" t="str">
            <v>kein 3. SR</v>
          </cell>
        </row>
        <row r="242">
          <cell r="Q242" t="str">
            <v>HeHi-044</v>
          </cell>
          <cell r="R242">
            <v>38871</v>
          </cell>
          <cell r="S242" t="str">
            <v>10.30</v>
          </cell>
          <cell r="T242" t="str">
            <v>SA•1030•T</v>
          </cell>
          <cell r="U242" t="str">
            <v>HeHi Gr 8</v>
          </cell>
          <cell r="V242" t="str">
            <v>Am Rohrgarten</v>
          </cell>
          <cell r="W242" t="str">
            <v>Hamburg Rahlstedt</v>
          </cell>
          <cell r="X242" t="str">
            <v xml:space="preserve"> -</v>
          </cell>
          <cell r="Y242" t="str">
            <v>SC Ottensen</v>
          </cell>
          <cell r="Z242" t="str">
            <v>HeHi  Rhein Energie Köln</v>
          </cell>
          <cell r="AA242">
            <v>37</v>
          </cell>
          <cell r="AB242">
            <v>19</v>
          </cell>
          <cell r="AC242" t="str">
            <v>Ras</v>
          </cell>
          <cell r="AD242" t="str">
            <v>Lottermoser</v>
          </cell>
          <cell r="AE242" t="str">
            <v>kein 3. SR</v>
          </cell>
        </row>
        <row r="243">
          <cell r="Q243" t="str">
            <v>HeHi-007</v>
          </cell>
          <cell r="R243">
            <v>38871</v>
          </cell>
          <cell r="S243" t="str">
            <v>11.15</v>
          </cell>
          <cell r="T243" t="str">
            <v>SA•1115•T</v>
          </cell>
          <cell r="U243" t="str">
            <v>HeHi Gr 2</v>
          </cell>
          <cell r="V243" t="str">
            <v>Am Rohrgarten</v>
          </cell>
          <cell r="W243" t="str">
            <v>AMTV Rahlstedt</v>
          </cell>
          <cell r="X243" t="str">
            <v xml:space="preserve"> -</v>
          </cell>
          <cell r="Y243" t="str">
            <v>SG Braunschweig</v>
          </cell>
          <cell r="Z243" t="str">
            <v>HeHi  SC Ottensen</v>
          </cell>
          <cell r="AA243">
            <v>50</v>
          </cell>
          <cell r="AB243">
            <v>37</v>
          </cell>
          <cell r="AC243" t="str">
            <v>Jannsens</v>
          </cell>
          <cell r="AD243" t="str">
            <v>Lottermoser</v>
          </cell>
          <cell r="AE243" t="str">
            <v>kein 3. SR</v>
          </cell>
        </row>
        <row r="244">
          <cell r="Q244" t="str">
            <v>HeHi-008</v>
          </cell>
          <cell r="R244">
            <v>38871</v>
          </cell>
          <cell r="S244" t="str">
            <v>12.00</v>
          </cell>
          <cell r="T244" t="str">
            <v>SA•1200•T</v>
          </cell>
          <cell r="U244" t="str">
            <v>HeHi Gr 2</v>
          </cell>
          <cell r="V244" t="str">
            <v>Am Rohrgarten</v>
          </cell>
          <cell r="W244" t="str">
            <v>Motala Basket</v>
          </cell>
          <cell r="X244" t="str">
            <v xml:space="preserve"> -</v>
          </cell>
          <cell r="Y244" t="str">
            <v>EMTV Rams</v>
          </cell>
          <cell r="Z244" t="str">
            <v>HeHi  SG Braunschweig</v>
          </cell>
          <cell r="AA244">
            <v>28</v>
          </cell>
          <cell r="AB244">
            <v>46</v>
          </cell>
          <cell r="AC244" t="str">
            <v>Jannsens</v>
          </cell>
          <cell r="AD244" t="str">
            <v>Bukowski</v>
          </cell>
          <cell r="AE244" t="str">
            <v>kein 3. SR</v>
          </cell>
        </row>
        <row r="245">
          <cell r="Q245" t="str">
            <v>HeHi-037</v>
          </cell>
          <cell r="R245">
            <v>38871</v>
          </cell>
          <cell r="S245" t="str">
            <v>12.45</v>
          </cell>
          <cell r="T245" t="str">
            <v>SA•1245•T</v>
          </cell>
          <cell r="U245" t="str">
            <v>HeHi Gr 7</v>
          </cell>
          <cell r="V245" t="str">
            <v>Am Rohrgarten</v>
          </cell>
          <cell r="W245" t="str">
            <v>MTV Itzehoe Eagles</v>
          </cell>
          <cell r="X245" t="str">
            <v xml:space="preserve"> -</v>
          </cell>
          <cell r="Y245" t="str">
            <v>UAB Wien</v>
          </cell>
          <cell r="Z245" t="str">
            <v>HeHi  EMTV Rams</v>
          </cell>
          <cell r="AA245">
            <v>40</v>
          </cell>
          <cell r="AB245">
            <v>43</v>
          </cell>
          <cell r="AC245" t="str">
            <v>Busch</v>
          </cell>
          <cell r="AD245" t="str">
            <v>Bukowski</v>
          </cell>
          <cell r="AE245" t="str">
            <v>kein 3. SR</v>
          </cell>
        </row>
        <row r="246">
          <cell r="Q246" t="str">
            <v>HeHi-038</v>
          </cell>
          <cell r="R246">
            <v>38871</v>
          </cell>
          <cell r="S246" t="str">
            <v>13.30</v>
          </cell>
          <cell r="T246" t="str">
            <v>SA•1330•T</v>
          </cell>
          <cell r="U246" t="str">
            <v>HeHi Gr 7</v>
          </cell>
          <cell r="V246" t="str">
            <v>Am Rohrgarten</v>
          </cell>
          <cell r="W246" t="str">
            <v>BG 94 Schwedt</v>
          </cell>
          <cell r="X246" t="str">
            <v xml:space="preserve"> -</v>
          </cell>
          <cell r="Y246" t="str">
            <v>Emder TV</v>
          </cell>
          <cell r="Z246" t="str">
            <v>HeHi  UAB Wien</v>
          </cell>
          <cell r="AA246">
            <v>52</v>
          </cell>
          <cell r="AB246">
            <v>17</v>
          </cell>
          <cell r="AC246" t="str">
            <v>Busch</v>
          </cell>
          <cell r="AD246" t="str">
            <v>Vecera</v>
          </cell>
          <cell r="AE246" t="str">
            <v>kein 3. SR</v>
          </cell>
        </row>
        <row r="247">
          <cell r="Q247" t="str">
            <v>HeLo-08</v>
          </cell>
          <cell r="R247">
            <v>38871</v>
          </cell>
          <cell r="S247" t="str">
            <v>14.15</v>
          </cell>
          <cell r="T247" t="str">
            <v>SA•1415•T</v>
          </cell>
          <cell r="U247" t="str">
            <v>HeLo Gr 3</v>
          </cell>
          <cell r="V247" t="str">
            <v>Am Rohrgarten</v>
          </cell>
          <cell r="W247" t="str">
            <v>Serbischer SK</v>
          </cell>
          <cell r="X247" t="str">
            <v xml:space="preserve"> -</v>
          </cell>
          <cell r="Y247" t="str">
            <v>Braunschweiger BG 2</v>
          </cell>
          <cell r="Z247" t="str">
            <v>HeHi  Emder TV</v>
          </cell>
          <cell r="AA247">
            <v>0</v>
          </cell>
          <cell r="AB247">
            <v>20</v>
          </cell>
          <cell r="AC247" t="str">
            <v>Busch</v>
          </cell>
          <cell r="AD247" t="str">
            <v>Vecera</v>
          </cell>
          <cell r="AE247" t="str">
            <v>kein 3. SR</v>
          </cell>
        </row>
        <row r="248">
          <cell r="Q248" t="str">
            <v>HeHi-009</v>
          </cell>
          <cell r="R248">
            <v>38871</v>
          </cell>
          <cell r="S248" t="str">
            <v>15.00</v>
          </cell>
          <cell r="T248" t="str">
            <v>SA•1500•T</v>
          </cell>
          <cell r="U248" t="str">
            <v>HeHi Gr 2</v>
          </cell>
          <cell r="V248" t="str">
            <v>Am Rohrgarten</v>
          </cell>
          <cell r="W248" t="str">
            <v>AMTV Rahlstedt</v>
          </cell>
          <cell r="X248" t="str">
            <v xml:space="preserve"> -</v>
          </cell>
          <cell r="Y248" t="str">
            <v>Motala Basket</v>
          </cell>
          <cell r="Z248" t="str">
            <v>HeLo  Braunschweiger BG 2</v>
          </cell>
          <cell r="AA248">
            <v>72</v>
          </cell>
          <cell r="AB248">
            <v>32</v>
          </cell>
          <cell r="AC248" t="str">
            <v>Rogalski</v>
          </cell>
          <cell r="AD248" t="str">
            <v>Walewski</v>
          </cell>
          <cell r="AE248" t="str">
            <v>kein 3. SR</v>
          </cell>
        </row>
        <row r="249">
          <cell r="Q249" t="str">
            <v>HeHi-010</v>
          </cell>
          <cell r="R249">
            <v>38871</v>
          </cell>
          <cell r="S249" t="str">
            <v>15.45</v>
          </cell>
          <cell r="T249" t="str">
            <v>SA•1545•T</v>
          </cell>
          <cell r="U249" t="str">
            <v>HeHi Gr 2</v>
          </cell>
          <cell r="V249" t="str">
            <v>Am Rohrgarten</v>
          </cell>
          <cell r="W249" t="str">
            <v>EMTV Rams</v>
          </cell>
          <cell r="X249" t="str">
            <v xml:space="preserve"> -</v>
          </cell>
          <cell r="Y249" t="str">
            <v>SG Braunschweig</v>
          </cell>
          <cell r="Z249" t="str">
            <v>HeHi  Motala Basket</v>
          </cell>
          <cell r="AA249">
            <v>31</v>
          </cell>
          <cell r="AB249">
            <v>54</v>
          </cell>
          <cell r="AC249" t="str">
            <v>Rogalski</v>
          </cell>
          <cell r="AD249" t="str">
            <v>Walewski</v>
          </cell>
          <cell r="AE249" t="str">
            <v>kein 3. SR</v>
          </cell>
        </row>
        <row r="250">
          <cell r="Q250" t="str">
            <v>HeHi-039</v>
          </cell>
          <cell r="R250">
            <v>38871</v>
          </cell>
          <cell r="S250" t="str">
            <v>16.30</v>
          </cell>
          <cell r="T250" t="str">
            <v>SA•1630•T</v>
          </cell>
          <cell r="U250" t="str">
            <v>HeHi Gr 7</v>
          </cell>
          <cell r="V250" t="str">
            <v>Am Rohrgarten</v>
          </cell>
          <cell r="W250" t="str">
            <v>MTV Itzehoe Eagles</v>
          </cell>
          <cell r="X250" t="str">
            <v xml:space="preserve"> -</v>
          </cell>
          <cell r="Y250" t="str">
            <v>BG 94 Schwedt</v>
          </cell>
          <cell r="Z250" t="str">
            <v>HeHi  SG Braunschweig</v>
          </cell>
          <cell r="AA250">
            <v>46</v>
          </cell>
          <cell r="AB250">
            <v>50</v>
          </cell>
          <cell r="AC250" t="str">
            <v>Rogalski</v>
          </cell>
          <cell r="AD250" t="str">
            <v>Baranowski</v>
          </cell>
          <cell r="AE250" t="str">
            <v>kein 3. SR</v>
          </cell>
        </row>
        <row r="251">
          <cell r="Q251" t="str">
            <v>HeHi-040</v>
          </cell>
          <cell r="R251">
            <v>38871</v>
          </cell>
          <cell r="S251" t="str">
            <v>17.15</v>
          </cell>
          <cell r="T251" t="str">
            <v>SA•1715•T</v>
          </cell>
          <cell r="U251" t="str">
            <v>HeHi Gr 7</v>
          </cell>
          <cell r="V251" t="str">
            <v>Am Rohrgarten</v>
          </cell>
          <cell r="W251" t="str">
            <v>Emder TV</v>
          </cell>
          <cell r="X251" t="str">
            <v xml:space="preserve"> -</v>
          </cell>
          <cell r="Y251" t="str">
            <v>UAB Wien</v>
          </cell>
          <cell r="Z251" t="str">
            <v>HeHi  BG 94 Schwedt</v>
          </cell>
          <cell r="AA251">
            <v>19</v>
          </cell>
          <cell r="AB251">
            <v>64</v>
          </cell>
          <cell r="AC251" t="str">
            <v>Sinterniklaas</v>
          </cell>
          <cell r="AD251" t="str">
            <v>Baranowski</v>
          </cell>
          <cell r="AE251" t="str">
            <v>kein 3. SR</v>
          </cell>
        </row>
        <row r="252">
          <cell r="Q252" t="str">
            <v>HeLo-09</v>
          </cell>
          <cell r="R252">
            <v>38871</v>
          </cell>
          <cell r="S252" t="str">
            <v>18.00</v>
          </cell>
          <cell r="T252" t="str">
            <v>SA•1800•T</v>
          </cell>
          <cell r="U252" t="str">
            <v>HeLo Gr 3</v>
          </cell>
          <cell r="V252" t="str">
            <v>Am Rohrgarten</v>
          </cell>
          <cell r="W252" t="str">
            <v>BG Zehlendorf 3</v>
          </cell>
          <cell r="X252" t="str">
            <v xml:space="preserve"> -</v>
          </cell>
          <cell r="Y252" t="str">
            <v>Serbischer SK</v>
          </cell>
          <cell r="Z252" t="str">
            <v>HeHi  UAB Wien</v>
          </cell>
          <cell r="AA252">
            <v>20</v>
          </cell>
          <cell r="AB252">
            <v>0</v>
          </cell>
          <cell r="AC252" t="str">
            <v>Sinterniklaas</v>
          </cell>
          <cell r="AD252" t="str">
            <v>Majak</v>
          </cell>
          <cell r="AE252" t="str">
            <v>kein 3. SR</v>
          </cell>
        </row>
        <row r="253">
          <cell r="Q253" t="str">
            <v>HeHi-011</v>
          </cell>
          <cell r="R253">
            <v>38871</v>
          </cell>
          <cell r="S253" t="str">
            <v>18.45</v>
          </cell>
          <cell r="T253" t="str">
            <v>SA•1845•T</v>
          </cell>
          <cell r="U253" t="str">
            <v>HeHi Gr 2</v>
          </cell>
          <cell r="V253" t="str">
            <v>Am Rohrgarten</v>
          </cell>
          <cell r="W253" t="str">
            <v>EMTV Rams</v>
          </cell>
          <cell r="X253" t="str">
            <v xml:space="preserve"> -</v>
          </cell>
          <cell r="Y253" t="str">
            <v>AMTV Rahlstedt</v>
          </cell>
          <cell r="Z253" t="str">
            <v>HeLo  Serbischer SK</v>
          </cell>
          <cell r="AA253">
            <v>37</v>
          </cell>
          <cell r="AB253">
            <v>69</v>
          </cell>
          <cell r="AC253" t="str">
            <v>Wieszner</v>
          </cell>
          <cell r="AD253" t="str">
            <v>Majak</v>
          </cell>
          <cell r="AE253" t="str">
            <v>kein 3. SR</v>
          </cell>
        </row>
        <row r="254">
          <cell r="Q254" t="str">
            <v>HeHi-012</v>
          </cell>
          <cell r="R254">
            <v>38871</v>
          </cell>
          <cell r="S254" t="str">
            <v>19.30</v>
          </cell>
          <cell r="T254" t="str">
            <v>SA•1930•T</v>
          </cell>
          <cell r="U254" t="str">
            <v>HeHi Gr 2</v>
          </cell>
          <cell r="V254" t="str">
            <v>Am Rohrgarten</v>
          </cell>
          <cell r="W254" t="str">
            <v>SG Braunschweig</v>
          </cell>
          <cell r="X254" t="str">
            <v xml:space="preserve"> -</v>
          </cell>
          <cell r="Y254" t="str">
            <v>Motala Basket</v>
          </cell>
          <cell r="Z254" t="str">
            <v>HeHi  AMTV Rahlstedt</v>
          </cell>
          <cell r="AA254">
            <v>51</v>
          </cell>
          <cell r="AB254">
            <v>23</v>
          </cell>
          <cell r="AC254" t="str">
            <v>Wieszner</v>
          </cell>
          <cell r="AD254" t="str">
            <v>Majak</v>
          </cell>
          <cell r="AE254" t="str">
            <v>kein 3. SR</v>
          </cell>
        </row>
        <row r="255">
          <cell r="Q255" t="str">
            <v>HeHi-041</v>
          </cell>
          <cell r="R255">
            <v>38871</v>
          </cell>
          <cell r="S255" t="str">
            <v>20.15</v>
          </cell>
          <cell r="T255" t="str">
            <v>SA•2015•T</v>
          </cell>
          <cell r="U255" t="str">
            <v>HeHi Gr 7</v>
          </cell>
          <cell r="V255" t="str">
            <v>Am Rohrgarten</v>
          </cell>
          <cell r="W255" t="str">
            <v>Emder TV</v>
          </cell>
          <cell r="X255" t="str">
            <v xml:space="preserve"> -</v>
          </cell>
          <cell r="Y255" t="str">
            <v>MTV Itzehoe Eagles</v>
          </cell>
          <cell r="Z255" t="str">
            <v>HeHi  Motala Basket</v>
          </cell>
          <cell r="AA255">
            <v>50</v>
          </cell>
          <cell r="AB255">
            <v>70</v>
          </cell>
          <cell r="AC255" t="str">
            <v>Rechten</v>
          </cell>
          <cell r="AD255" t="str">
            <v>Stange</v>
          </cell>
          <cell r="AE255" t="str">
            <v>kein 3. SR</v>
          </cell>
        </row>
        <row r="256">
          <cell r="Q256" t="str">
            <v>HeHi-042</v>
          </cell>
          <cell r="R256">
            <v>38871</v>
          </cell>
          <cell r="S256" t="str">
            <v>21.00</v>
          </cell>
          <cell r="T256" t="str">
            <v>SA•2100•T</v>
          </cell>
          <cell r="U256" t="str">
            <v>HeHi Gr 7</v>
          </cell>
          <cell r="V256" t="str">
            <v>Am Rohrgarten</v>
          </cell>
          <cell r="W256" t="str">
            <v>UAB Wien</v>
          </cell>
          <cell r="X256" t="str">
            <v xml:space="preserve"> -</v>
          </cell>
          <cell r="Y256" t="str">
            <v>BG 94 Schwedt</v>
          </cell>
          <cell r="Z256" t="str">
            <v>HeHi  MTV Itzehoe Eagles</v>
          </cell>
          <cell r="AA256">
            <v>41</v>
          </cell>
          <cell r="AB256">
            <v>51</v>
          </cell>
          <cell r="AC256" t="str">
            <v>Rechten</v>
          </cell>
          <cell r="AD256" t="str">
            <v>Stange</v>
          </cell>
          <cell r="AE256" t="str">
            <v>kein 3. SR</v>
          </cell>
        </row>
        <row r="258">
          <cell r="W258" t="str">
            <v>Samstag, den 03.06.2006</v>
          </cell>
        </row>
        <row r="259">
          <cell r="S259" t="str">
            <v>Zeit</v>
          </cell>
          <cell r="T259" t="str">
            <v>Spielnr.</v>
          </cell>
          <cell r="U259" t="str">
            <v>Liga</v>
          </cell>
          <cell r="V259" t="str">
            <v>Halle</v>
          </cell>
          <cell r="W259" t="str">
            <v>Team A</v>
          </cell>
          <cell r="Y259" t="str">
            <v>Team B</v>
          </cell>
          <cell r="Z259" t="str">
            <v>Kampfgericht</v>
          </cell>
          <cell r="AA259" t="str">
            <v>Erg A</v>
          </cell>
          <cell r="AB259" t="str">
            <v>Erg B</v>
          </cell>
        </row>
        <row r="260">
          <cell r="W260" t="str">
            <v>Halle VA - Ostpreußendamm unten</v>
          </cell>
        </row>
        <row r="262">
          <cell r="Q262" t="str">
            <v>HeHi-025</v>
          </cell>
          <cell r="R262">
            <v>38871</v>
          </cell>
          <cell r="S262" t="str">
            <v>09.00</v>
          </cell>
          <cell r="T262" t="str">
            <v>SA•0900•VA</v>
          </cell>
          <cell r="U262" t="str">
            <v>HeHi Gr 5</v>
          </cell>
          <cell r="V262" t="str">
            <v>Ostpreußendamm unten</v>
          </cell>
          <cell r="W262" t="str">
            <v>Basket Clubs Vienna</v>
          </cell>
          <cell r="X262" t="str">
            <v xml:space="preserve"> -</v>
          </cell>
          <cell r="Y262" t="str">
            <v>Braunschweiger BG 1</v>
          </cell>
          <cell r="Z262" t="str">
            <v>HeLo  BG Zehlendorf 2</v>
          </cell>
          <cell r="AA262">
            <v>44</v>
          </cell>
          <cell r="AB262">
            <v>34</v>
          </cell>
          <cell r="AC262" t="str">
            <v>Milata</v>
          </cell>
          <cell r="AD262" t="str">
            <v>Waclawik</v>
          </cell>
          <cell r="AE262" t="str">
            <v>kein 3. SR</v>
          </cell>
        </row>
        <row r="263">
          <cell r="Q263" t="str">
            <v>HeLo-01</v>
          </cell>
          <cell r="R263">
            <v>38871</v>
          </cell>
          <cell r="S263" t="str">
            <v>09.45</v>
          </cell>
          <cell r="T263" t="str">
            <v>SA•0945•VA</v>
          </cell>
          <cell r="U263" t="str">
            <v>HeLo Gr 1</v>
          </cell>
          <cell r="V263" t="str">
            <v>Ostpreußendamm unten</v>
          </cell>
          <cell r="W263" t="str">
            <v>BG Zehlendorf 2</v>
          </cell>
          <cell r="X263" t="str">
            <v xml:space="preserve"> -</v>
          </cell>
          <cell r="Y263" t="str">
            <v>ATV Haltern</v>
          </cell>
          <cell r="Z263" t="str">
            <v>HeHi  Braunschweiger BG 1</v>
          </cell>
          <cell r="AA263">
            <v>61</v>
          </cell>
          <cell r="AB263">
            <v>24</v>
          </cell>
          <cell r="AC263" t="str">
            <v>Milata</v>
          </cell>
          <cell r="AD263" t="str">
            <v>Waclawik</v>
          </cell>
          <cell r="AE263" t="str">
            <v>kein 3. SR</v>
          </cell>
        </row>
        <row r="264">
          <cell r="Q264" t="str">
            <v>HeHi-019</v>
          </cell>
          <cell r="R264">
            <v>38871</v>
          </cell>
          <cell r="S264" t="str">
            <v>10.30</v>
          </cell>
          <cell r="T264" t="str">
            <v>SA•1030•VA</v>
          </cell>
          <cell r="U264" t="str">
            <v>HeHi Gr 4</v>
          </cell>
          <cell r="V264" t="str">
            <v>Ostpreußendamm unten</v>
          </cell>
          <cell r="W264" t="str">
            <v>VfL Hameln</v>
          </cell>
          <cell r="X264" t="str">
            <v xml:space="preserve"> -</v>
          </cell>
          <cell r="Y264" t="str">
            <v>SC Rist Wedel</v>
          </cell>
          <cell r="Z264" t="str">
            <v>HeLo  ATV Haltern</v>
          </cell>
          <cell r="AA264">
            <v>20</v>
          </cell>
          <cell r="AB264">
            <v>0</v>
          </cell>
          <cell r="AC264" t="str">
            <v>Milata</v>
          </cell>
          <cell r="AD264" t="str">
            <v>Majak</v>
          </cell>
          <cell r="AE264" t="str">
            <v>kein 3. SR</v>
          </cell>
        </row>
        <row r="265">
          <cell r="Q265" t="str">
            <v>HeHi-031</v>
          </cell>
          <cell r="R265">
            <v>38871</v>
          </cell>
          <cell r="S265" t="str">
            <v>11.15</v>
          </cell>
          <cell r="T265" t="str">
            <v>SA•1115•VA</v>
          </cell>
          <cell r="U265" t="str">
            <v>HeHi Gr 6</v>
          </cell>
          <cell r="V265" t="str">
            <v>Ostpreußendamm unten</v>
          </cell>
          <cell r="W265" t="str">
            <v>Lidingo Basket</v>
          </cell>
          <cell r="X265" t="str">
            <v xml:space="preserve"> -</v>
          </cell>
          <cell r="Y265" t="str">
            <v>C-R-T-G´s Finest</v>
          </cell>
          <cell r="Z265" t="str">
            <v>HeHi  SC Rist Wedel</v>
          </cell>
          <cell r="AA265">
            <v>39</v>
          </cell>
          <cell r="AB265">
            <v>43</v>
          </cell>
          <cell r="AC265" t="str">
            <v>Raile</v>
          </cell>
          <cell r="AD265" t="str">
            <v>Majak</v>
          </cell>
          <cell r="AE265" t="str">
            <v>kein 3. SR</v>
          </cell>
        </row>
        <row r="266">
          <cell r="Q266" t="str">
            <v>DaHi-10</v>
          </cell>
          <cell r="R266">
            <v>38871</v>
          </cell>
          <cell r="S266" t="str">
            <v>12.00</v>
          </cell>
          <cell r="T266" t="str">
            <v>SA•1200•VA</v>
          </cell>
          <cell r="U266" t="str">
            <v>DaHi Gr 4</v>
          </cell>
          <cell r="V266" t="str">
            <v>Ostpreußendamm unten</v>
          </cell>
          <cell r="W266" t="str">
            <v>BOB</v>
          </cell>
          <cell r="X266" t="str">
            <v xml:space="preserve"> -</v>
          </cell>
          <cell r="Y266" t="str">
            <v>MTV Trb. Lüneburg 1</v>
          </cell>
          <cell r="Z266" t="str">
            <v>HeHi  C-R-T-G´s Finest</v>
          </cell>
          <cell r="AA266">
            <v>10</v>
          </cell>
          <cell r="AB266">
            <v>36</v>
          </cell>
          <cell r="AC266" t="str">
            <v>Raile</v>
          </cell>
          <cell r="AD266" t="str">
            <v>Dirks</v>
          </cell>
          <cell r="AE266" t="str">
            <v>kein 3. SR</v>
          </cell>
        </row>
        <row r="267">
          <cell r="Q267" t="str">
            <v>HeHi-027</v>
          </cell>
          <cell r="R267">
            <v>38871</v>
          </cell>
          <cell r="S267" t="str">
            <v>12.45</v>
          </cell>
          <cell r="T267" t="str">
            <v>SA•1245•VA</v>
          </cell>
          <cell r="U267" t="str">
            <v>HeHi Gr 5</v>
          </cell>
          <cell r="V267" t="str">
            <v>Ostpreußendamm unten</v>
          </cell>
          <cell r="W267" t="str">
            <v>Basket Clubs Vienna</v>
          </cell>
          <cell r="X267" t="str">
            <v xml:space="preserve"> -</v>
          </cell>
          <cell r="Y267" t="str">
            <v>VfL Pinneberg 1</v>
          </cell>
          <cell r="Z267" t="str">
            <v>DaHi  MTV Trb. Lüneburg 1</v>
          </cell>
          <cell r="AA267">
            <v>35</v>
          </cell>
          <cell r="AB267">
            <v>29</v>
          </cell>
          <cell r="AC267" t="str">
            <v>Bijkerk</v>
          </cell>
          <cell r="AD267" t="str">
            <v>Dirks</v>
          </cell>
          <cell r="AE267" t="str">
            <v>kein 3. SR</v>
          </cell>
        </row>
        <row r="268">
          <cell r="Q268" t="str">
            <v>HeLo-02</v>
          </cell>
          <cell r="R268">
            <v>38871</v>
          </cell>
          <cell r="S268" t="str">
            <v>13.30</v>
          </cell>
          <cell r="T268" t="str">
            <v>SA•1330•VA</v>
          </cell>
          <cell r="U268" t="str">
            <v>HeLo Gr 1</v>
          </cell>
          <cell r="V268" t="str">
            <v>Ostpreußendamm unten</v>
          </cell>
          <cell r="W268" t="str">
            <v>Hellas Basket Berlin</v>
          </cell>
          <cell r="X268" t="str">
            <v xml:space="preserve"> -</v>
          </cell>
          <cell r="Y268" t="str">
            <v>BG Zehlendorf 2</v>
          </cell>
          <cell r="Z268" t="str">
            <v>HeHi  VfL Pinneberg 1</v>
          </cell>
          <cell r="AA268">
            <v>36</v>
          </cell>
          <cell r="AB268">
            <v>57</v>
          </cell>
          <cell r="AC268" t="str">
            <v>Bijkerk</v>
          </cell>
          <cell r="AD268" t="str">
            <v>Spyt</v>
          </cell>
          <cell r="AE268" t="str">
            <v>kein 3. SR</v>
          </cell>
        </row>
        <row r="269">
          <cell r="Q269" t="str">
            <v>HeHi-021</v>
          </cell>
          <cell r="R269">
            <v>38871</v>
          </cell>
          <cell r="S269" t="str">
            <v>14.15</v>
          </cell>
          <cell r="T269" t="str">
            <v>SA•1415•VA</v>
          </cell>
          <cell r="U269" t="str">
            <v>HeHi Gr 4</v>
          </cell>
          <cell r="V269" t="str">
            <v>Ostpreußendamm unten</v>
          </cell>
          <cell r="W269" t="str">
            <v>VfL Hameln</v>
          </cell>
          <cell r="X269" t="str">
            <v xml:space="preserve"> -</v>
          </cell>
          <cell r="Y269" t="str">
            <v>Galabasket.de</v>
          </cell>
          <cell r="Z269" t="str">
            <v>HeLo  BG Zehlendorf 2</v>
          </cell>
          <cell r="AA269">
            <v>31</v>
          </cell>
          <cell r="AB269">
            <v>40</v>
          </cell>
          <cell r="AC269" t="str">
            <v>Wieszner</v>
          </cell>
          <cell r="AD269" t="str">
            <v>Spyt</v>
          </cell>
          <cell r="AE269" t="str">
            <v>kein 3. SR</v>
          </cell>
        </row>
        <row r="270">
          <cell r="Q270" t="str">
            <v>HeHi-033</v>
          </cell>
          <cell r="R270">
            <v>38871</v>
          </cell>
          <cell r="S270" t="str">
            <v>15.00</v>
          </cell>
          <cell r="T270" t="str">
            <v>SA•1500•VA</v>
          </cell>
          <cell r="U270" t="str">
            <v>HeHi Gr 6</v>
          </cell>
          <cell r="V270" t="str">
            <v>Ostpreußendamm unten</v>
          </cell>
          <cell r="W270" t="str">
            <v>Lidingo Basket</v>
          </cell>
          <cell r="X270" t="str">
            <v xml:space="preserve"> -</v>
          </cell>
          <cell r="Y270" t="str">
            <v>TuS Bothfeld</v>
          </cell>
          <cell r="Z270" t="str">
            <v>HeHi  Galabasket.de</v>
          </cell>
          <cell r="AA270">
            <v>47</v>
          </cell>
          <cell r="AB270">
            <v>36</v>
          </cell>
          <cell r="AC270" t="str">
            <v>Wieszner</v>
          </cell>
          <cell r="AD270" t="str">
            <v>Spyt</v>
          </cell>
          <cell r="AE270" t="str">
            <v>kein 3. SR</v>
          </cell>
        </row>
        <row r="271">
          <cell r="Q271" t="str">
            <v>HeHi-045</v>
          </cell>
          <cell r="R271">
            <v>38871</v>
          </cell>
          <cell r="S271" t="str">
            <v>15.45</v>
          </cell>
          <cell r="T271" t="str">
            <v>SA•1545•VA</v>
          </cell>
          <cell r="U271" t="str">
            <v>HeHi Gr 8</v>
          </cell>
          <cell r="V271" t="str">
            <v>Ostpreußendamm unten</v>
          </cell>
          <cell r="W271" t="str">
            <v>Sigulda / Livonija</v>
          </cell>
          <cell r="X271" t="str">
            <v xml:space="preserve"> -</v>
          </cell>
          <cell r="Y271" t="str">
            <v>Hamburg Rahlstedt</v>
          </cell>
          <cell r="Z271" t="str">
            <v>HeHi  TuS Bothfeld</v>
          </cell>
          <cell r="AA271">
            <v>35</v>
          </cell>
          <cell r="AB271">
            <v>21</v>
          </cell>
          <cell r="AC271" t="str">
            <v>Wieszner</v>
          </cell>
          <cell r="AD271" t="str">
            <v>Bukowski</v>
          </cell>
          <cell r="AE271" t="str">
            <v>kein 3. SR</v>
          </cell>
        </row>
        <row r="272">
          <cell r="Q272" t="str">
            <v>DaHi-11</v>
          </cell>
          <cell r="R272">
            <v>38871</v>
          </cell>
          <cell r="S272" t="str">
            <v>16.30</v>
          </cell>
          <cell r="T272" t="str">
            <v>SA•1630•VA</v>
          </cell>
          <cell r="U272" t="str">
            <v>DaHi Gr 4</v>
          </cell>
          <cell r="V272" t="str">
            <v>Ostpreußendamm unten</v>
          </cell>
          <cell r="W272" t="str">
            <v>BBZ 95 Leverkusen 1</v>
          </cell>
          <cell r="X272" t="str">
            <v xml:space="preserve"> -</v>
          </cell>
          <cell r="Y272" t="str">
            <v>BOB</v>
          </cell>
          <cell r="Z272" t="str">
            <v>HeHi  Hamburg Rahlstedt</v>
          </cell>
          <cell r="AA272">
            <v>49</v>
          </cell>
          <cell r="AB272">
            <v>4</v>
          </cell>
          <cell r="AC272" t="str">
            <v>Bartosz</v>
          </cell>
          <cell r="AD272" t="str">
            <v>Bukowski</v>
          </cell>
          <cell r="AE272" t="str">
            <v>kein 3. SR</v>
          </cell>
        </row>
        <row r="273">
          <cell r="Q273" t="str">
            <v>HeHi-029</v>
          </cell>
          <cell r="R273">
            <v>38871</v>
          </cell>
          <cell r="S273" t="str">
            <v>17.15</v>
          </cell>
          <cell r="T273" t="str">
            <v>SA•1715•VA</v>
          </cell>
          <cell r="U273" t="str">
            <v>HeHi Gr 5</v>
          </cell>
          <cell r="V273" t="str">
            <v>Ostpreußendamm unten</v>
          </cell>
          <cell r="W273" t="str">
            <v>TV Oldersum</v>
          </cell>
          <cell r="X273" t="str">
            <v xml:space="preserve"> -</v>
          </cell>
          <cell r="Y273" t="str">
            <v>Basket Clubs Vienna</v>
          </cell>
          <cell r="Z273" t="str">
            <v>DaHi  BOB</v>
          </cell>
          <cell r="AA273">
            <v>45</v>
          </cell>
          <cell r="AB273">
            <v>53</v>
          </cell>
          <cell r="AC273" t="str">
            <v>Bartosz</v>
          </cell>
          <cell r="AD273" t="str">
            <v>Bukowski</v>
          </cell>
          <cell r="AE273" t="str">
            <v>kein 3. SR</v>
          </cell>
        </row>
        <row r="274">
          <cell r="Q274" t="str">
            <v>HeLo-03</v>
          </cell>
          <cell r="R274">
            <v>38871</v>
          </cell>
          <cell r="S274" t="str">
            <v>18.00</v>
          </cell>
          <cell r="T274" t="str">
            <v>SA•1800•VA</v>
          </cell>
          <cell r="U274" t="str">
            <v>HeLo Gr 1</v>
          </cell>
          <cell r="V274" t="str">
            <v>Ostpreußendamm unten</v>
          </cell>
          <cell r="W274" t="str">
            <v>ATV Haltern</v>
          </cell>
          <cell r="X274" t="str">
            <v xml:space="preserve"> -</v>
          </cell>
          <cell r="Y274" t="str">
            <v>Hellas Basket Berlin</v>
          </cell>
          <cell r="Z274" t="str">
            <v>HeHi  Basket Clubs Vienna</v>
          </cell>
          <cell r="AA274">
            <v>28</v>
          </cell>
          <cell r="AB274">
            <v>36</v>
          </cell>
          <cell r="AC274" t="str">
            <v>Detgen</v>
          </cell>
          <cell r="AD274" t="str">
            <v>Chudzicki</v>
          </cell>
          <cell r="AE274" t="str">
            <v>kein 3. SR</v>
          </cell>
        </row>
        <row r="275">
          <cell r="Q275" t="str">
            <v>HeHi-023</v>
          </cell>
          <cell r="R275">
            <v>38871</v>
          </cell>
          <cell r="S275" t="str">
            <v>18.45</v>
          </cell>
          <cell r="T275" t="str">
            <v>SA•1845•VA</v>
          </cell>
          <cell r="U275" t="str">
            <v>HeHi Gr 4</v>
          </cell>
          <cell r="V275" t="str">
            <v>Ostpreußendamm unten</v>
          </cell>
          <cell r="W275" t="str">
            <v>Haga Basket</v>
          </cell>
          <cell r="X275" t="str">
            <v xml:space="preserve"> -</v>
          </cell>
          <cell r="Y275" t="str">
            <v>VfL Hameln</v>
          </cell>
          <cell r="Z275" t="str">
            <v>HeLo  Hellas Basket Berlin</v>
          </cell>
          <cell r="AA275">
            <v>29</v>
          </cell>
          <cell r="AB275">
            <v>47</v>
          </cell>
          <cell r="AC275" t="str">
            <v>Detgen</v>
          </cell>
          <cell r="AD275" t="str">
            <v>Chudzicki</v>
          </cell>
          <cell r="AE275" t="str">
            <v>kein 3. SR</v>
          </cell>
        </row>
        <row r="276">
          <cell r="Q276" t="str">
            <v>HeHi-035</v>
          </cell>
          <cell r="R276">
            <v>38871</v>
          </cell>
          <cell r="S276" t="str">
            <v>19.30</v>
          </cell>
          <cell r="T276" t="str">
            <v>SA•1930•VA</v>
          </cell>
          <cell r="U276" t="str">
            <v>HeHi Gr 6</v>
          </cell>
          <cell r="V276" t="str">
            <v>Ostpreußendamm unten</v>
          </cell>
          <cell r="W276" t="str">
            <v>Sportverein Berne 1</v>
          </cell>
          <cell r="X276" t="str">
            <v xml:space="preserve"> -</v>
          </cell>
          <cell r="Y276" t="str">
            <v>Lidingo Basket</v>
          </cell>
          <cell r="Z276" t="str">
            <v>HeHi  VfL Hameln</v>
          </cell>
          <cell r="AA276">
            <v>41</v>
          </cell>
          <cell r="AB276">
            <v>49</v>
          </cell>
          <cell r="AC276" t="str">
            <v>Detgen</v>
          </cell>
          <cell r="AD276" t="str">
            <v>Walewski</v>
          </cell>
          <cell r="AE276" t="str">
            <v>kein 3. SR</v>
          </cell>
        </row>
        <row r="277">
          <cell r="Q277" t="str">
            <v>HeHi-047</v>
          </cell>
          <cell r="R277">
            <v>38871</v>
          </cell>
          <cell r="S277" t="str">
            <v>20.15</v>
          </cell>
          <cell r="T277" t="str">
            <v>SA•2015•VA</v>
          </cell>
          <cell r="U277" t="str">
            <v>HeHi Gr 8</v>
          </cell>
          <cell r="V277" t="str">
            <v>Ostpreußendamm unten</v>
          </cell>
          <cell r="W277" t="str">
            <v>SC Ottensen</v>
          </cell>
          <cell r="X277" t="str">
            <v xml:space="preserve"> -</v>
          </cell>
          <cell r="Y277" t="str">
            <v>Sigulda / Livonija</v>
          </cell>
          <cell r="Z277" t="str">
            <v>HeHi  Lidingo Basket</v>
          </cell>
          <cell r="AA277">
            <v>47</v>
          </cell>
          <cell r="AB277">
            <v>57</v>
          </cell>
          <cell r="AC277" t="str">
            <v>Zwiep</v>
          </cell>
          <cell r="AD277" t="str">
            <v>Walewski</v>
          </cell>
          <cell r="AE277" t="str">
            <v>kein 3. SR</v>
          </cell>
        </row>
        <row r="278">
          <cell r="Q278" t="str">
            <v>DaHi-12</v>
          </cell>
          <cell r="R278">
            <v>38871</v>
          </cell>
          <cell r="S278" t="str">
            <v>21.00</v>
          </cell>
          <cell r="T278" t="str">
            <v>SA•2100•VA</v>
          </cell>
          <cell r="U278" t="str">
            <v>DaHi Gr 4</v>
          </cell>
          <cell r="V278" t="str">
            <v>Ostpreußendamm unten</v>
          </cell>
          <cell r="W278" t="str">
            <v>MTV Trb. Lüneburg 1</v>
          </cell>
          <cell r="X278" t="str">
            <v xml:space="preserve"> -</v>
          </cell>
          <cell r="Y278" t="str">
            <v>BBZ 95 Leverkusen 1</v>
          </cell>
          <cell r="Z278" t="str">
            <v>HeHi  Sigulda / Livonija</v>
          </cell>
          <cell r="AA278">
            <v>19</v>
          </cell>
          <cell r="AB278">
            <v>38</v>
          </cell>
          <cell r="AC278" t="str">
            <v>Zwiep</v>
          </cell>
          <cell r="AD278" t="str">
            <v>Walewski</v>
          </cell>
          <cell r="AE278" t="str">
            <v>kein 3. SR</v>
          </cell>
        </row>
        <row r="281">
          <cell r="W281" t="str">
            <v>Halle VB - Ostpreußendamm oben</v>
          </cell>
        </row>
        <row r="283">
          <cell r="Q283" t="str">
            <v>HeHi-026</v>
          </cell>
          <cell r="R283">
            <v>38871</v>
          </cell>
          <cell r="S283" t="str">
            <v>09.00</v>
          </cell>
          <cell r="T283" t="str">
            <v>SA•0900•VB</v>
          </cell>
          <cell r="U283" t="str">
            <v>HeHi Gr 5</v>
          </cell>
          <cell r="V283" t="str">
            <v>Ostpreußendamm oben</v>
          </cell>
          <cell r="W283" t="str">
            <v>VfL Pinneberg 1</v>
          </cell>
          <cell r="X283" t="str">
            <v xml:space="preserve"> -</v>
          </cell>
          <cell r="Y283" t="str">
            <v>TV Oldersum</v>
          </cell>
          <cell r="Z283" t="str">
            <v>HeLo  SSC Südwest</v>
          </cell>
          <cell r="AA283">
            <v>56</v>
          </cell>
          <cell r="AB283">
            <v>39</v>
          </cell>
          <cell r="AC283" t="str">
            <v>Treu</v>
          </cell>
          <cell r="AD283" t="str">
            <v>Wtorek</v>
          </cell>
          <cell r="AE283" t="str">
            <v>kein 3. SR</v>
          </cell>
        </row>
        <row r="284">
          <cell r="Q284" t="str">
            <v>HeLo-10</v>
          </cell>
          <cell r="R284">
            <v>38871</v>
          </cell>
          <cell r="S284" t="str">
            <v>09.45</v>
          </cell>
          <cell r="T284" t="str">
            <v>SA•0945•VB</v>
          </cell>
          <cell r="U284" t="str">
            <v>HeLo Gr 4</v>
          </cell>
          <cell r="V284" t="str">
            <v>Ostpreußendamm oben</v>
          </cell>
          <cell r="W284" t="str">
            <v>SSC Südwest</v>
          </cell>
          <cell r="X284" t="str">
            <v xml:space="preserve"> -</v>
          </cell>
          <cell r="Y284" t="str">
            <v>Walddörfer SV</v>
          </cell>
          <cell r="Z284" t="str">
            <v>HeHi  TV Oldersum</v>
          </cell>
          <cell r="AA284">
            <v>41</v>
          </cell>
          <cell r="AB284">
            <v>46</v>
          </cell>
          <cell r="AC284" t="str">
            <v>Treu</v>
          </cell>
          <cell r="AD284" t="str">
            <v>Wtorek</v>
          </cell>
          <cell r="AE284" t="str">
            <v>kein 3. SR</v>
          </cell>
        </row>
        <row r="285">
          <cell r="Q285" t="str">
            <v>HeHi-020</v>
          </cell>
          <cell r="R285">
            <v>38871</v>
          </cell>
          <cell r="S285" t="str">
            <v>10.30</v>
          </cell>
          <cell r="T285" t="str">
            <v>SA•1030•VB</v>
          </cell>
          <cell r="U285" t="str">
            <v>HeHi Gr 4</v>
          </cell>
          <cell r="V285" t="str">
            <v>Ostpreußendamm oben</v>
          </cell>
          <cell r="W285" t="str">
            <v>Galabasket.de</v>
          </cell>
          <cell r="X285" t="str">
            <v xml:space="preserve"> -</v>
          </cell>
          <cell r="Y285" t="str">
            <v>Haga Basket</v>
          </cell>
          <cell r="Z285" t="str">
            <v>HeLo  Walddörfer SV</v>
          </cell>
          <cell r="AA285">
            <v>61</v>
          </cell>
          <cell r="AB285">
            <v>37</v>
          </cell>
          <cell r="AC285" t="str">
            <v>Sinterniklaas</v>
          </cell>
          <cell r="AD285" t="str">
            <v>Lasocki</v>
          </cell>
          <cell r="AE285" t="str">
            <v>kein 3. SR</v>
          </cell>
        </row>
        <row r="286">
          <cell r="Q286" t="str">
            <v>HeHi-032</v>
          </cell>
          <cell r="R286">
            <v>38871</v>
          </cell>
          <cell r="S286" t="str">
            <v>11.15</v>
          </cell>
          <cell r="T286" t="str">
            <v>SA•1115•VB</v>
          </cell>
          <cell r="U286" t="str">
            <v>HeHi Gr 6</v>
          </cell>
          <cell r="V286" t="str">
            <v>Ostpreußendamm oben</v>
          </cell>
          <cell r="W286" t="str">
            <v>TuS Bothfeld</v>
          </cell>
          <cell r="X286" t="str">
            <v xml:space="preserve"> -</v>
          </cell>
          <cell r="Y286" t="str">
            <v>Sportverein Berne 1</v>
          </cell>
          <cell r="Z286" t="str">
            <v>HeHi  Haga Basket</v>
          </cell>
          <cell r="AA286">
            <v>46</v>
          </cell>
          <cell r="AB286">
            <v>32</v>
          </cell>
          <cell r="AC286" t="str">
            <v>Sinterniklaas</v>
          </cell>
          <cell r="AD286" t="str">
            <v>Lasocki</v>
          </cell>
          <cell r="AE286" t="str">
            <v>kein 3. SR</v>
          </cell>
        </row>
        <row r="287">
          <cell r="Q287" t="str">
            <v>DaHi-13</v>
          </cell>
          <cell r="R287">
            <v>38871</v>
          </cell>
          <cell r="S287" t="str">
            <v>12.00</v>
          </cell>
          <cell r="T287" t="str">
            <v>SA•1200•VB</v>
          </cell>
          <cell r="U287" t="str">
            <v>DaHi Gr 5</v>
          </cell>
          <cell r="V287" t="str">
            <v>Ostpreußendamm oben</v>
          </cell>
          <cell r="W287" t="str">
            <v>Flying French</v>
          </cell>
          <cell r="X287" t="str">
            <v xml:space="preserve"> -</v>
          </cell>
          <cell r="Y287" t="str">
            <v>Walddörfer SV 1</v>
          </cell>
          <cell r="Z287" t="str">
            <v>HeHi  Sportverein Berne 1</v>
          </cell>
          <cell r="AA287">
            <v>62</v>
          </cell>
          <cell r="AB287">
            <v>31</v>
          </cell>
          <cell r="AC287" t="str">
            <v>Kittlerova</v>
          </cell>
          <cell r="AD287" t="str">
            <v>Pencik</v>
          </cell>
          <cell r="AE287" t="str">
            <v>kein 3. SR</v>
          </cell>
        </row>
        <row r="288">
          <cell r="Q288" t="str">
            <v>HeHi-028</v>
          </cell>
          <cell r="R288">
            <v>38871</v>
          </cell>
          <cell r="S288" t="str">
            <v>12.45</v>
          </cell>
          <cell r="T288" t="str">
            <v>SA•1245•VB</v>
          </cell>
          <cell r="U288" t="str">
            <v>HeHi Gr 5</v>
          </cell>
          <cell r="V288" t="str">
            <v>Ostpreußendamm oben</v>
          </cell>
          <cell r="W288" t="str">
            <v>TV Oldersum</v>
          </cell>
          <cell r="X288" t="str">
            <v xml:space="preserve"> -</v>
          </cell>
          <cell r="Y288" t="str">
            <v>Braunschweiger BG 1</v>
          </cell>
          <cell r="Z288" t="str">
            <v>DaHi  Walddörfer SV 1</v>
          </cell>
          <cell r="AA288">
            <v>29</v>
          </cell>
          <cell r="AB288">
            <v>61</v>
          </cell>
          <cell r="AC288" t="str">
            <v>Kittlerova</v>
          </cell>
          <cell r="AD288" t="str">
            <v>Pencik</v>
          </cell>
          <cell r="AE288" t="str">
            <v>kein 3. SR</v>
          </cell>
        </row>
        <row r="289">
          <cell r="Q289" t="str">
            <v>HeLo-11</v>
          </cell>
          <cell r="R289">
            <v>38871</v>
          </cell>
          <cell r="S289" t="str">
            <v>13.30</v>
          </cell>
          <cell r="T289" t="str">
            <v>SA•1330•VB</v>
          </cell>
          <cell r="U289" t="str">
            <v>HeLo Gr 4</v>
          </cell>
          <cell r="V289" t="str">
            <v>Ostpreußendamm oben</v>
          </cell>
          <cell r="W289" t="str">
            <v>DBV Charlottenburg</v>
          </cell>
          <cell r="X289" t="str">
            <v xml:space="preserve"> -</v>
          </cell>
          <cell r="Y289" t="str">
            <v>SSC Südwest</v>
          </cell>
          <cell r="Z289" t="str">
            <v>HeHi  Braunschweiger BG 1</v>
          </cell>
          <cell r="AA289">
            <v>49</v>
          </cell>
          <cell r="AB289">
            <v>44</v>
          </cell>
          <cell r="AC289" t="str">
            <v>Ras</v>
          </cell>
          <cell r="AD289" t="str">
            <v>Ciesielski</v>
          </cell>
          <cell r="AE289" t="str">
            <v>kein 3. SR</v>
          </cell>
        </row>
        <row r="290">
          <cell r="Q290" t="str">
            <v>HeHi-022</v>
          </cell>
          <cell r="R290">
            <v>38871</v>
          </cell>
          <cell r="S290" t="str">
            <v>14.15</v>
          </cell>
          <cell r="T290" t="str">
            <v>SA•1415•VB</v>
          </cell>
          <cell r="U290" t="str">
            <v>HeHi Gr 4</v>
          </cell>
          <cell r="V290" t="str">
            <v>Ostpreußendamm oben</v>
          </cell>
          <cell r="W290" t="str">
            <v>Haga Basket</v>
          </cell>
          <cell r="X290" t="str">
            <v xml:space="preserve"> -</v>
          </cell>
          <cell r="Y290" t="str">
            <v>SC Rist Wedel</v>
          </cell>
          <cell r="Z290" t="str">
            <v>HeLo  SSC Südwest</v>
          </cell>
          <cell r="AA290">
            <v>20</v>
          </cell>
          <cell r="AB290">
            <v>0</v>
          </cell>
          <cell r="AC290" t="str">
            <v>Ras</v>
          </cell>
          <cell r="AD290" t="str">
            <v>Ciesielski</v>
          </cell>
          <cell r="AE290" t="str">
            <v>kein 3. SR</v>
          </cell>
        </row>
        <row r="291">
          <cell r="Q291" t="str">
            <v>HeHi-034</v>
          </cell>
          <cell r="R291">
            <v>38871</v>
          </cell>
          <cell r="S291" t="str">
            <v>15.00</v>
          </cell>
          <cell r="T291" t="str">
            <v>SA•1500•VB</v>
          </cell>
          <cell r="U291" t="str">
            <v>HeHi Gr 6</v>
          </cell>
          <cell r="V291" t="str">
            <v>Ostpreußendamm oben</v>
          </cell>
          <cell r="W291" t="str">
            <v>Sportverein Berne 1</v>
          </cell>
          <cell r="X291" t="str">
            <v xml:space="preserve"> -</v>
          </cell>
          <cell r="Y291" t="str">
            <v>C-R-T-G´s Finest</v>
          </cell>
          <cell r="Z291" t="str">
            <v>HeHi  SC Rist Wedel</v>
          </cell>
          <cell r="AA291">
            <v>41</v>
          </cell>
          <cell r="AB291">
            <v>48</v>
          </cell>
          <cell r="AC291" t="str">
            <v>Kec</v>
          </cell>
          <cell r="AD291" t="str">
            <v>Haelewyck</v>
          </cell>
          <cell r="AE291" t="str">
            <v>kein 3. SR</v>
          </cell>
        </row>
        <row r="292">
          <cell r="Q292" t="str">
            <v>HeHi-046</v>
          </cell>
          <cell r="R292">
            <v>38871</v>
          </cell>
          <cell r="S292" t="str">
            <v>15.45</v>
          </cell>
          <cell r="T292" t="str">
            <v>SA•1545•VB</v>
          </cell>
          <cell r="U292" t="str">
            <v>HeHi Gr 8</v>
          </cell>
          <cell r="V292" t="str">
            <v>Ostpreußendamm oben</v>
          </cell>
          <cell r="W292" t="str">
            <v>SC Ottensen</v>
          </cell>
          <cell r="X292" t="str">
            <v xml:space="preserve"> -</v>
          </cell>
          <cell r="Y292" t="str">
            <v>Rhein Energie Köln</v>
          </cell>
          <cell r="Z292" t="str">
            <v>HeHi  C-R-T-G´s Finest</v>
          </cell>
          <cell r="AA292">
            <v>39</v>
          </cell>
          <cell r="AB292">
            <v>64</v>
          </cell>
          <cell r="AC292" t="str">
            <v>Kec</v>
          </cell>
          <cell r="AD292" t="str">
            <v>Haelewyck</v>
          </cell>
          <cell r="AE292" t="str">
            <v>kein 3. SR</v>
          </cell>
        </row>
        <row r="293">
          <cell r="Q293" t="str">
            <v>DaHi-14</v>
          </cell>
          <cell r="R293">
            <v>38871</v>
          </cell>
          <cell r="S293" t="str">
            <v>16.30</v>
          </cell>
          <cell r="T293" t="str">
            <v>SA•1630•VB</v>
          </cell>
          <cell r="U293" t="str">
            <v>DaHi Gr 5</v>
          </cell>
          <cell r="V293" t="str">
            <v>Ostpreußendamm oben</v>
          </cell>
          <cell r="W293" t="str">
            <v>TSV Neustadt</v>
          </cell>
          <cell r="X293" t="str">
            <v xml:space="preserve"> -</v>
          </cell>
          <cell r="Y293" t="str">
            <v>Flying French</v>
          </cell>
          <cell r="Z293" t="str">
            <v>HeHi  Rhein Energie Köln</v>
          </cell>
          <cell r="AA293">
            <v>5</v>
          </cell>
          <cell r="AB293">
            <v>56</v>
          </cell>
          <cell r="AC293" t="str">
            <v>Ulu</v>
          </cell>
          <cell r="AD293" t="str">
            <v>Bedu</v>
          </cell>
          <cell r="AE293" t="str">
            <v>kein 3. SR</v>
          </cell>
        </row>
        <row r="294">
          <cell r="Q294" t="str">
            <v>HeHi-030</v>
          </cell>
          <cell r="R294">
            <v>38871</v>
          </cell>
          <cell r="S294" t="str">
            <v>17.15</v>
          </cell>
          <cell r="T294" t="str">
            <v>SA•1715•VB</v>
          </cell>
          <cell r="U294" t="str">
            <v>HeHi Gr 5</v>
          </cell>
          <cell r="V294" t="str">
            <v>Ostpreußendamm oben</v>
          </cell>
          <cell r="W294" t="str">
            <v>Braunschweiger BG 1</v>
          </cell>
          <cell r="X294" t="str">
            <v xml:space="preserve"> -</v>
          </cell>
          <cell r="Y294" t="str">
            <v>VfL Pinneberg 1</v>
          </cell>
          <cell r="Z294" t="str">
            <v>DaHi  Flying French</v>
          </cell>
          <cell r="AA294">
            <v>42</v>
          </cell>
          <cell r="AB294">
            <v>38</v>
          </cell>
          <cell r="AC294" t="str">
            <v>Ulu</v>
          </cell>
          <cell r="AD294" t="str">
            <v>Bedu</v>
          </cell>
          <cell r="AE294" t="str">
            <v>kein 3. SR</v>
          </cell>
        </row>
        <row r="295">
          <cell r="Q295" t="str">
            <v>HeLo-12</v>
          </cell>
          <cell r="R295">
            <v>38871</v>
          </cell>
          <cell r="S295" t="str">
            <v>18.00</v>
          </cell>
          <cell r="T295" t="str">
            <v>SA•1800•VB</v>
          </cell>
          <cell r="U295" t="str">
            <v>HeLo Gr 4</v>
          </cell>
          <cell r="V295" t="str">
            <v>Ostpreußendamm oben</v>
          </cell>
          <cell r="W295" t="str">
            <v>Walddörfer SV</v>
          </cell>
          <cell r="X295" t="str">
            <v xml:space="preserve"> -</v>
          </cell>
          <cell r="Y295" t="str">
            <v>DBV Charlottenburg</v>
          </cell>
          <cell r="Z295" t="str">
            <v>HeHi  VfL Pinneberg 1</v>
          </cell>
          <cell r="AA295">
            <v>23</v>
          </cell>
          <cell r="AB295">
            <v>45</v>
          </cell>
          <cell r="AC295" t="str">
            <v>Ulu</v>
          </cell>
          <cell r="AD295" t="str">
            <v>Piekacz</v>
          </cell>
          <cell r="AE295" t="str">
            <v>kein 3. SR</v>
          </cell>
        </row>
        <row r="296">
          <cell r="Q296" t="str">
            <v>HeHi-024</v>
          </cell>
          <cell r="R296">
            <v>38871</v>
          </cell>
          <cell r="S296" t="str">
            <v>18.45</v>
          </cell>
          <cell r="T296" t="str">
            <v>SA•1845•VB</v>
          </cell>
          <cell r="U296" t="str">
            <v>HeHi Gr 4</v>
          </cell>
          <cell r="V296" t="str">
            <v>Ostpreußendamm oben</v>
          </cell>
          <cell r="W296" t="str">
            <v>SC Rist Wedel</v>
          </cell>
          <cell r="X296" t="str">
            <v xml:space="preserve"> -</v>
          </cell>
          <cell r="Y296" t="str">
            <v>Galabasket.de</v>
          </cell>
          <cell r="Z296" t="str">
            <v>HeLo  DBV Charlottenburg</v>
          </cell>
          <cell r="AA296">
            <v>0</v>
          </cell>
          <cell r="AB296">
            <v>20</v>
          </cell>
          <cell r="AC296" t="str">
            <v>Ernst</v>
          </cell>
          <cell r="AD296" t="str">
            <v>Piekacz</v>
          </cell>
          <cell r="AE296" t="str">
            <v>kein 3. SR</v>
          </cell>
        </row>
        <row r="297">
          <cell r="Q297" t="str">
            <v>HeHi-036</v>
          </cell>
          <cell r="R297">
            <v>38871</v>
          </cell>
          <cell r="S297" t="str">
            <v>19.30</v>
          </cell>
          <cell r="T297" t="str">
            <v>SA•1930•VB</v>
          </cell>
          <cell r="U297" t="str">
            <v>HeHi Gr 6</v>
          </cell>
          <cell r="V297" t="str">
            <v>Ostpreußendamm oben</v>
          </cell>
          <cell r="W297" t="str">
            <v>C-R-T-G´s Finest</v>
          </cell>
          <cell r="X297" t="str">
            <v xml:space="preserve"> -</v>
          </cell>
          <cell r="Y297" t="str">
            <v>TuS Bothfeld</v>
          </cell>
          <cell r="Z297" t="str">
            <v>HeHi  Galabasket.de</v>
          </cell>
          <cell r="AA297">
            <v>62</v>
          </cell>
          <cell r="AB297">
            <v>47</v>
          </cell>
          <cell r="AC297" t="str">
            <v>Ernst</v>
          </cell>
          <cell r="AD297" t="str">
            <v>Weege</v>
          </cell>
          <cell r="AE297" t="str">
            <v>kein 3. SR</v>
          </cell>
        </row>
        <row r="298">
          <cell r="Q298" t="str">
            <v>HeHi-048</v>
          </cell>
          <cell r="R298">
            <v>38871</v>
          </cell>
          <cell r="S298" t="str">
            <v>20.15</v>
          </cell>
          <cell r="T298" t="str">
            <v>SA•2015•VB</v>
          </cell>
          <cell r="U298" t="str">
            <v>HeHi Gr 8</v>
          </cell>
          <cell r="V298" t="str">
            <v>Ostpreußendamm oben</v>
          </cell>
          <cell r="W298" t="str">
            <v>Rhein Energie Köln</v>
          </cell>
          <cell r="X298" t="str">
            <v xml:space="preserve"> -</v>
          </cell>
          <cell r="Y298" t="str">
            <v>Hamburg Rahlstedt</v>
          </cell>
          <cell r="Z298" t="str">
            <v>HeHi  TuS Bothfeld</v>
          </cell>
          <cell r="AA298">
            <v>57</v>
          </cell>
          <cell r="AB298">
            <v>36</v>
          </cell>
          <cell r="AC298" t="str">
            <v>Wüllner</v>
          </cell>
          <cell r="AD298" t="str">
            <v>Weege</v>
          </cell>
          <cell r="AE298" t="str">
            <v>kein 3. SR</v>
          </cell>
        </row>
        <row r="299">
          <cell r="Q299" t="str">
            <v>DaHi-15</v>
          </cell>
          <cell r="R299">
            <v>38871</v>
          </cell>
          <cell r="S299" t="str">
            <v>21.00</v>
          </cell>
          <cell r="T299" t="str">
            <v>SA•2100•VB</v>
          </cell>
          <cell r="U299" t="str">
            <v>DaHi Gr 5</v>
          </cell>
          <cell r="V299" t="str">
            <v>Ostpreußendamm oben</v>
          </cell>
          <cell r="W299" t="str">
            <v>Walddörfer SV 1</v>
          </cell>
          <cell r="X299" t="str">
            <v xml:space="preserve"> -</v>
          </cell>
          <cell r="Y299" t="str">
            <v>TSV Neustadt</v>
          </cell>
          <cell r="Z299" t="str">
            <v>HeHi  Hamburg Rahlstedt</v>
          </cell>
          <cell r="AA299">
            <v>52</v>
          </cell>
          <cell r="AB299">
            <v>18</v>
          </cell>
          <cell r="AC299" t="str">
            <v>Wüllner</v>
          </cell>
          <cell r="AD299" t="str">
            <v>Weege</v>
          </cell>
          <cell r="AE299" t="str">
            <v>kein 3. SR</v>
          </cell>
        </row>
        <row r="301">
          <cell r="W301" t="str">
            <v>Sonntag, den 04.06.2006</v>
          </cell>
        </row>
        <row r="302">
          <cell r="S302" t="str">
            <v>Zeit</v>
          </cell>
          <cell r="T302" t="str">
            <v>Spielnr.</v>
          </cell>
          <cell r="U302" t="str">
            <v>Liga</v>
          </cell>
          <cell r="V302" t="str">
            <v>Halle</v>
          </cell>
          <cell r="W302" t="str">
            <v>Team A</v>
          </cell>
          <cell r="Y302" t="str">
            <v>Team B</v>
          </cell>
          <cell r="Z302" t="str">
            <v>Kampfgericht</v>
          </cell>
          <cell r="AA302" t="str">
            <v>Erg A</v>
          </cell>
          <cell r="AB302" t="str">
            <v>Erg B</v>
          </cell>
        </row>
        <row r="303">
          <cell r="W303" t="str">
            <v>Halle C - Am Hegewinkel</v>
          </cell>
        </row>
        <row r="305">
          <cell r="Q305" t="str">
            <v>mU18-39</v>
          </cell>
          <cell r="R305">
            <v>38872</v>
          </cell>
          <cell r="S305" t="str">
            <v>09.00</v>
          </cell>
          <cell r="T305" t="str">
            <v>SO•0900•C</v>
          </cell>
          <cell r="U305" t="str">
            <v>mU18 Gr A</v>
          </cell>
          <cell r="V305" t="str">
            <v>Am Hegewinkel</v>
          </cell>
          <cell r="W305" t="str">
            <v>BG Dorsten</v>
          </cell>
          <cell r="X305" t="str">
            <v xml:space="preserve"> -</v>
          </cell>
          <cell r="Y305" t="str">
            <v>Eintracht Frankfurt 2</v>
          </cell>
          <cell r="Z305" t="str">
            <v>mU18  BG Zehlendorf</v>
          </cell>
          <cell r="AA305">
            <v>34</v>
          </cell>
          <cell r="AB305">
            <v>33</v>
          </cell>
          <cell r="AC305" t="str">
            <v>Bielnik</v>
          </cell>
          <cell r="AD305" t="str">
            <v>Baloun</v>
          </cell>
          <cell r="AE305" t="str">
            <v>kein 3. SR</v>
          </cell>
        </row>
        <row r="306">
          <cell r="Q306" t="str">
            <v>mU18-23</v>
          </cell>
          <cell r="R306">
            <v>38872</v>
          </cell>
          <cell r="S306" t="str">
            <v>09.45</v>
          </cell>
          <cell r="T306" t="str">
            <v>SO•0945•C</v>
          </cell>
          <cell r="U306" t="str">
            <v>mU18 Pl 1-8</v>
          </cell>
          <cell r="V306" t="str">
            <v>Am Hegewinkel</v>
          </cell>
          <cell r="W306" t="str">
            <v>BG Zehlendorf</v>
          </cell>
          <cell r="X306" t="str">
            <v xml:space="preserve"> -</v>
          </cell>
          <cell r="Y306" t="str">
            <v>MKS MOS Konin</v>
          </cell>
          <cell r="Z306" t="str">
            <v>mU18  Eintracht Frankfurt 2</v>
          </cell>
          <cell r="AA306">
            <v>37</v>
          </cell>
          <cell r="AB306">
            <v>33</v>
          </cell>
          <cell r="AC306" t="str">
            <v>Bielnik</v>
          </cell>
          <cell r="AD306" t="str">
            <v>Baloun</v>
          </cell>
          <cell r="AE306" t="str">
            <v>kein 3. SR</v>
          </cell>
        </row>
        <row r="307">
          <cell r="Q307" t="str">
            <v>mU18-24</v>
          </cell>
          <cell r="R307">
            <v>38872</v>
          </cell>
          <cell r="S307" t="str">
            <v>10.30</v>
          </cell>
          <cell r="T307" t="str">
            <v>SO•1030•C</v>
          </cell>
          <cell r="U307" t="str">
            <v>mU18 Pl 1-8</v>
          </cell>
          <cell r="V307" t="str">
            <v>Am Hegewinkel</v>
          </cell>
          <cell r="W307" t="str">
            <v>SG Hannover</v>
          </cell>
          <cell r="X307" t="str">
            <v xml:space="preserve"> -</v>
          </cell>
          <cell r="Y307" t="str">
            <v>UAB Wien</v>
          </cell>
          <cell r="Z307" t="str">
            <v>mU18  MKS MOS Konin</v>
          </cell>
          <cell r="AA307">
            <v>50</v>
          </cell>
          <cell r="AB307">
            <v>9</v>
          </cell>
          <cell r="AC307" t="str">
            <v>Detgen</v>
          </cell>
          <cell r="AD307" t="str">
            <v>Dirks</v>
          </cell>
          <cell r="AE307" t="str">
            <v>kein 3. SR</v>
          </cell>
        </row>
        <row r="308">
          <cell r="Q308" t="str">
            <v>DaHi-25</v>
          </cell>
          <cell r="R308">
            <v>38872</v>
          </cell>
          <cell r="S308" t="str">
            <v>11.15</v>
          </cell>
          <cell r="T308" t="str">
            <v>SO•1115•C</v>
          </cell>
          <cell r="U308" t="str">
            <v>DaHi Pl 1-16</v>
          </cell>
          <cell r="V308" t="str">
            <v>Am Hegewinkel</v>
          </cell>
          <cell r="W308" t="str">
            <v>UKJ Tyrolia</v>
          </cell>
          <cell r="X308" t="str">
            <v xml:space="preserve"> -</v>
          </cell>
          <cell r="Y308" t="str">
            <v>BG Zehlendorf 1</v>
          </cell>
          <cell r="Z308" t="str">
            <v>mU18  UAB Wien</v>
          </cell>
          <cell r="AA308">
            <v>22</v>
          </cell>
          <cell r="AB308">
            <v>42</v>
          </cell>
          <cell r="AC308" t="str">
            <v>Detgen</v>
          </cell>
          <cell r="AD308" t="str">
            <v>Dirks</v>
          </cell>
          <cell r="AE308" t="str">
            <v>kein 3. SR</v>
          </cell>
        </row>
        <row r="309">
          <cell r="Q309" t="str">
            <v>DaHi-26</v>
          </cell>
          <cell r="R309">
            <v>38872</v>
          </cell>
          <cell r="S309" t="str">
            <v>12.00</v>
          </cell>
          <cell r="T309" t="str">
            <v>SO•1200•C</v>
          </cell>
          <cell r="U309" t="str">
            <v>DaHi Pl 1-16</v>
          </cell>
          <cell r="V309" t="str">
            <v>Am Hegewinkel</v>
          </cell>
          <cell r="W309" t="str">
            <v>TK Hannover</v>
          </cell>
          <cell r="X309" t="str">
            <v xml:space="preserve"> -</v>
          </cell>
          <cell r="Y309" t="str">
            <v>Rumelner TV</v>
          </cell>
          <cell r="Z309" t="str">
            <v>DaHi  BG Zehlendorf 1</v>
          </cell>
          <cell r="AA309">
            <v>48</v>
          </cell>
          <cell r="AB309">
            <v>33</v>
          </cell>
          <cell r="AC309" t="str">
            <v>Bijkerk</v>
          </cell>
          <cell r="AD309" t="str">
            <v>Lüdtke</v>
          </cell>
          <cell r="AE309" t="str">
            <v>kein 3. SR</v>
          </cell>
        </row>
        <row r="310">
          <cell r="Q310" t="str">
            <v>DaHi-43</v>
          </cell>
          <cell r="R310">
            <v>38872</v>
          </cell>
          <cell r="S310" t="str">
            <v>12.45</v>
          </cell>
          <cell r="T310" t="str">
            <v>SO•1245•C</v>
          </cell>
          <cell r="U310" t="str">
            <v>DaHi Pl 17-24</v>
          </cell>
          <cell r="V310" t="str">
            <v>Am Hegewinkel</v>
          </cell>
          <cell r="W310" t="str">
            <v>TSV Neustadt</v>
          </cell>
          <cell r="X310" t="str">
            <v xml:space="preserve"> -</v>
          </cell>
          <cell r="Y310" t="str">
            <v>VfL Pinneberg 2</v>
          </cell>
          <cell r="Z310" t="str">
            <v>DaHi  Rumelner TV</v>
          </cell>
          <cell r="AA310">
            <v>8</v>
          </cell>
          <cell r="AB310">
            <v>52</v>
          </cell>
          <cell r="AC310" t="str">
            <v>Bijkerk</v>
          </cell>
          <cell r="AD310" t="str">
            <v>Lüdtke</v>
          </cell>
          <cell r="AE310" t="str">
            <v>kein 3. SR</v>
          </cell>
        </row>
        <row r="311">
          <cell r="Q311" t="str">
            <v>DaHi-44</v>
          </cell>
          <cell r="R311">
            <v>38872</v>
          </cell>
          <cell r="S311" t="str">
            <v>13.30</v>
          </cell>
          <cell r="T311" t="str">
            <v>SO•1330•C</v>
          </cell>
          <cell r="U311" t="str">
            <v>DaHi Pl 17-24</v>
          </cell>
          <cell r="V311" t="str">
            <v>Am Hegewinkel</v>
          </cell>
          <cell r="W311" t="str">
            <v>UAB Wien 1</v>
          </cell>
          <cell r="X311" t="str">
            <v xml:space="preserve"> -</v>
          </cell>
          <cell r="Y311" t="str">
            <v>BG Zehlendorf 2</v>
          </cell>
          <cell r="Z311" t="str">
            <v>DaHi  VfL Pinneberg 2</v>
          </cell>
          <cell r="AA311">
            <v>21</v>
          </cell>
          <cell r="AB311">
            <v>66</v>
          </cell>
          <cell r="AC311" t="str">
            <v>Walewski</v>
          </cell>
          <cell r="AD311" t="str">
            <v>Weege</v>
          </cell>
          <cell r="AE311" t="str">
            <v>kein 3. SR</v>
          </cell>
        </row>
        <row r="312">
          <cell r="Q312" t="str">
            <v>mU18-40</v>
          </cell>
          <cell r="R312">
            <v>38872</v>
          </cell>
          <cell r="S312" t="str">
            <v>14.15</v>
          </cell>
          <cell r="T312" t="str">
            <v>SO•1415•C</v>
          </cell>
          <cell r="U312" t="str">
            <v>mU18 Gr A</v>
          </cell>
          <cell r="V312" t="str">
            <v>Am Hegewinkel</v>
          </cell>
          <cell r="W312" t="str">
            <v>Hellas Basket Berlin</v>
          </cell>
          <cell r="X312" t="str">
            <v xml:space="preserve"> -</v>
          </cell>
          <cell r="Y312" t="str">
            <v>BG Dorsten</v>
          </cell>
          <cell r="Z312" t="str">
            <v>DaHi  BG Zehlendorf 2</v>
          </cell>
          <cell r="AA312">
            <v>29</v>
          </cell>
          <cell r="AB312">
            <v>45</v>
          </cell>
          <cell r="AC312" t="str">
            <v>Walewski</v>
          </cell>
          <cell r="AD312" t="str">
            <v>Weege</v>
          </cell>
          <cell r="AE312" t="str">
            <v>kein 3. SR</v>
          </cell>
        </row>
        <row r="313">
          <cell r="Q313" t="str">
            <v>mU18-29</v>
          </cell>
          <cell r="R313">
            <v>38872</v>
          </cell>
          <cell r="S313" t="str">
            <v>15.00</v>
          </cell>
          <cell r="T313" t="str">
            <v>SO•1500•C</v>
          </cell>
          <cell r="U313" t="str">
            <v>mU18 Pl 5-8</v>
          </cell>
          <cell r="V313" t="str">
            <v>Am Hegewinkel</v>
          </cell>
          <cell r="W313" t="str">
            <v>UAB Wien</v>
          </cell>
          <cell r="X313" t="str">
            <v xml:space="preserve"> -</v>
          </cell>
          <cell r="Y313" t="str">
            <v>MKS MOS Konin</v>
          </cell>
          <cell r="Z313" t="str">
            <v>mU18  BG Dorsten</v>
          </cell>
          <cell r="AA313">
            <v>23</v>
          </cell>
          <cell r="AB313">
            <v>79</v>
          </cell>
          <cell r="AC313" t="str">
            <v>Walewski</v>
          </cell>
          <cell r="AD313" t="str">
            <v>Weege</v>
          </cell>
          <cell r="AE313" t="str">
            <v>kein 3. SR</v>
          </cell>
        </row>
        <row r="314">
          <cell r="Q314" t="str">
            <v>mU18-27</v>
          </cell>
          <cell r="R314">
            <v>38872</v>
          </cell>
          <cell r="S314" t="str">
            <v>15.45</v>
          </cell>
          <cell r="T314" t="str">
            <v>SO•1545•C</v>
          </cell>
          <cell r="U314" t="str">
            <v>mU18 Pl 1-4</v>
          </cell>
          <cell r="V314" t="str">
            <v>Am Hegewinkel</v>
          </cell>
          <cell r="W314" t="str">
            <v>BG Zehlendorf</v>
          </cell>
          <cell r="X314" t="str">
            <v xml:space="preserve"> -</v>
          </cell>
          <cell r="Y314" t="str">
            <v>SG Hannover</v>
          </cell>
          <cell r="Z314" t="str">
            <v>mU18  MKS MOS Konin</v>
          </cell>
          <cell r="AA314">
            <v>48</v>
          </cell>
          <cell r="AB314">
            <v>36</v>
          </cell>
          <cell r="AC314" t="str">
            <v>Al Attar</v>
          </cell>
          <cell r="AD314" t="str">
            <v>Bause</v>
          </cell>
          <cell r="AE314" t="str">
            <v>kein 3. SR</v>
          </cell>
        </row>
        <row r="315">
          <cell r="Q315" t="str">
            <v>DaHi-33</v>
          </cell>
          <cell r="R315">
            <v>38872</v>
          </cell>
          <cell r="S315" t="str">
            <v>16.30</v>
          </cell>
          <cell r="T315" t="str">
            <v>SO•1630•C</v>
          </cell>
          <cell r="U315" t="str">
            <v>DaHi Pl 1-8</v>
          </cell>
          <cell r="V315" t="str">
            <v>Am Hegewinkel</v>
          </cell>
          <cell r="W315" t="str">
            <v>BG Zehlendorf 1</v>
          </cell>
          <cell r="X315" t="str">
            <v xml:space="preserve"> -</v>
          </cell>
          <cell r="Y315" t="str">
            <v>TK Hannover</v>
          </cell>
          <cell r="Z315" t="str">
            <v>mU18  SG Hannover</v>
          </cell>
          <cell r="AA315">
            <v>56</v>
          </cell>
          <cell r="AB315">
            <v>21</v>
          </cell>
          <cell r="AC315" t="str">
            <v>Al Attar</v>
          </cell>
          <cell r="AD315" t="str">
            <v>Bause</v>
          </cell>
          <cell r="AE315" t="str">
            <v>kein 3. SR</v>
          </cell>
        </row>
        <row r="316">
          <cell r="Q316" t="str">
            <v>DaHi-37</v>
          </cell>
          <cell r="R316">
            <v>38872</v>
          </cell>
          <cell r="S316" t="str">
            <v>17.15</v>
          </cell>
          <cell r="T316" t="str">
            <v>SO•1715•C</v>
          </cell>
          <cell r="U316" t="str">
            <v>DaHi Pl 9-16</v>
          </cell>
          <cell r="V316" t="str">
            <v>Am Hegewinkel</v>
          </cell>
          <cell r="W316" t="str">
            <v>Rumelner TV</v>
          </cell>
          <cell r="X316" t="str">
            <v xml:space="preserve"> -</v>
          </cell>
          <cell r="Y316" t="str">
            <v>UKJ Tyrolia</v>
          </cell>
          <cell r="Z316" t="str">
            <v>DaHi  TK Hannover</v>
          </cell>
          <cell r="AA316">
            <v>51</v>
          </cell>
          <cell r="AB316">
            <v>47</v>
          </cell>
          <cell r="AC316" t="str">
            <v>Stange</v>
          </cell>
          <cell r="AD316" t="str">
            <v>Vecera</v>
          </cell>
          <cell r="AE316" t="str">
            <v>kein 3. SR</v>
          </cell>
        </row>
        <row r="317">
          <cell r="Q317" t="str">
            <v>mU18-41</v>
          </cell>
          <cell r="R317">
            <v>38872</v>
          </cell>
          <cell r="S317" t="str">
            <v>18.00</v>
          </cell>
          <cell r="T317" t="str">
            <v>SO•1800•C</v>
          </cell>
          <cell r="U317" t="str">
            <v>mU18 Gr A</v>
          </cell>
          <cell r="V317" t="str">
            <v>Am Hegewinkel</v>
          </cell>
          <cell r="W317" t="str">
            <v>Eintracht Frankfurt 2</v>
          </cell>
          <cell r="X317" t="str">
            <v xml:space="preserve"> -</v>
          </cell>
          <cell r="Y317" t="str">
            <v>Hellas Basket Berlin</v>
          </cell>
          <cell r="Z317" t="str">
            <v>DaHi  UKJ Tyrolia</v>
          </cell>
          <cell r="AA317">
            <v>28</v>
          </cell>
          <cell r="AB317">
            <v>29</v>
          </cell>
          <cell r="AC317" t="str">
            <v>Stange</v>
          </cell>
          <cell r="AD317" t="str">
            <v>Vecera</v>
          </cell>
          <cell r="AE317" t="str">
            <v>kein 3. SR</v>
          </cell>
        </row>
        <row r="318">
          <cell r="Q318" t="str">
            <v>DaHi-56</v>
          </cell>
          <cell r="R318">
            <v>38872</v>
          </cell>
          <cell r="S318" t="str">
            <v>18.45</v>
          </cell>
          <cell r="T318" t="str">
            <v>SO•1845•C</v>
          </cell>
          <cell r="U318" t="str">
            <v>DaHi Pl 21-24</v>
          </cell>
          <cell r="V318" t="str">
            <v>Am Hegewinkel</v>
          </cell>
          <cell r="W318" t="str">
            <v>TSV Neustadt</v>
          </cell>
          <cell r="X318" t="str">
            <v xml:space="preserve"> -</v>
          </cell>
          <cell r="Y318" t="str">
            <v>UAB Wien 1</v>
          </cell>
          <cell r="Z318" t="str">
            <v>mU18  Hellas Basket Berlin</v>
          </cell>
          <cell r="AA318">
            <v>24</v>
          </cell>
          <cell r="AB318">
            <v>26</v>
          </cell>
          <cell r="AC318" t="str">
            <v>Jannsens</v>
          </cell>
          <cell r="AD318" t="str">
            <v>Kittlerova</v>
          </cell>
          <cell r="AE318" t="str">
            <v>kein 3. SR</v>
          </cell>
        </row>
        <row r="319">
          <cell r="Q319" t="str">
            <v>DaHi-54</v>
          </cell>
          <cell r="R319">
            <v>38872</v>
          </cell>
          <cell r="S319" t="str">
            <v>19.30</v>
          </cell>
          <cell r="T319" t="str">
            <v>SO•1930•C</v>
          </cell>
          <cell r="U319" t="str">
            <v>DaHi Pl 17-20</v>
          </cell>
          <cell r="V319" t="str">
            <v>Am Hegewinkel</v>
          </cell>
          <cell r="W319" t="str">
            <v>BG Zehlendorf 2</v>
          </cell>
          <cell r="X319" t="str">
            <v xml:space="preserve"> -</v>
          </cell>
          <cell r="Y319" t="str">
            <v>VfL Pinneberg 2</v>
          </cell>
          <cell r="Z319" t="str">
            <v>DaHi  UAB Wien 1</v>
          </cell>
          <cell r="AA319">
            <v>40</v>
          </cell>
          <cell r="AB319">
            <v>23</v>
          </cell>
          <cell r="AC319" t="str">
            <v>Jannsens</v>
          </cell>
          <cell r="AD319" t="str">
            <v>Kittlerova</v>
          </cell>
          <cell r="AE319" t="str">
            <v>kein 3. SR</v>
          </cell>
        </row>
        <row r="320">
          <cell r="Q320" t="str">
            <v>DaHi-45</v>
          </cell>
          <cell r="R320">
            <v>38872</v>
          </cell>
          <cell r="S320" t="str">
            <v>20.15</v>
          </cell>
          <cell r="T320" t="str">
            <v>SO•2015•C</v>
          </cell>
          <cell r="U320" t="str">
            <v>DaHi Pl 1-4</v>
          </cell>
          <cell r="V320" t="str">
            <v>Am Hegewinkel</v>
          </cell>
          <cell r="W320" t="str">
            <v>BG Zehlendorf 1</v>
          </cell>
          <cell r="X320" t="str">
            <v xml:space="preserve"> -</v>
          </cell>
          <cell r="Y320" t="str">
            <v>Lidingo Basket</v>
          </cell>
          <cell r="Z320" t="str">
            <v>DaHi  VfL Pinneberg 2</v>
          </cell>
          <cell r="AA320">
            <v>71</v>
          </cell>
          <cell r="AB320">
            <v>28</v>
          </cell>
          <cell r="AC320" t="str">
            <v>Rechten</v>
          </cell>
          <cell r="AD320" t="str">
            <v>Zwiep</v>
          </cell>
          <cell r="AE320" t="str">
            <v>kein 3. SR</v>
          </cell>
        </row>
        <row r="321">
          <cell r="Q321" t="str">
            <v>DaHi-47</v>
          </cell>
          <cell r="R321">
            <v>38872</v>
          </cell>
          <cell r="S321" t="str">
            <v>21.00</v>
          </cell>
          <cell r="T321" t="str">
            <v>SO•2100•C</v>
          </cell>
          <cell r="U321" t="str">
            <v>DaHi Pl 5-8</v>
          </cell>
          <cell r="V321" t="str">
            <v>Am Hegewinkel</v>
          </cell>
          <cell r="W321" t="str">
            <v>BBZ 95 Leverkusen 1</v>
          </cell>
          <cell r="X321" t="str">
            <v xml:space="preserve"> -</v>
          </cell>
          <cell r="Y321" t="str">
            <v>TK Hannover</v>
          </cell>
          <cell r="Z321" t="str">
            <v>DaHi  Lidingo Basket</v>
          </cell>
          <cell r="AA321">
            <v>35</v>
          </cell>
          <cell r="AB321">
            <v>32</v>
          </cell>
          <cell r="AC321" t="str">
            <v>Rechten</v>
          </cell>
          <cell r="AD321" t="str">
            <v>Zwiep</v>
          </cell>
          <cell r="AE321" t="str">
            <v>kein 3. SR</v>
          </cell>
        </row>
        <row r="324">
          <cell r="W324" t="str">
            <v>Halle D - Cole Sports Center</v>
          </cell>
        </row>
        <row r="326">
          <cell r="Q326" t="str">
            <v>wU18-19</v>
          </cell>
          <cell r="R326">
            <v>38872</v>
          </cell>
          <cell r="S326" t="str">
            <v>09.00</v>
          </cell>
          <cell r="T326" t="str">
            <v>SO•0900•D</v>
          </cell>
          <cell r="U326" t="str">
            <v>wU18 Q 1-8</v>
          </cell>
          <cell r="V326" t="str">
            <v>Cole Sports Center</v>
          </cell>
          <cell r="W326" t="str">
            <v>DJK Essen Frintrop</v>
          </cell>
          <cell r="X326" t="str">
            <v xml:space="preserve"> -</v>
          </cell>
          <cell r="Y326" t="str">
            <v>AMTV/Meiendorfer SV</v>
          </cell>
          <cell r="Z326" t="str">
            <v>wU18  Basketball Berlin Süd</v>
          </cell>
          <cell r="AA326">
            <v>29</v>
          </cell>
          <cell r="AB326">
            <v>26</v>
          </cell>
          <cell r="AC326" t="str">
            <v xml:space="preserve">Brune </v>
          </cell>
          <cell r="AD326" t="str">
            <v>Ciesielski</v>
          </cell>
          <cell r="AE326" t="str">
            <v>kein 3. SR</v>
          </cell>
        </row>
        <row r="327">
          <cell r="Q327" t="str">
            <v>wU18-20</v>
          </cell>
          <cell r="R327">
            <v>38872</v>
          </cell>
          <cell r="S327" t="str">
            <v>09.45</v>
          </cell>
          <cell r="T327" t="str">
            <v>SO•0945•D</v>
          </cell>
          <cell r="U327" t="str">
            <v>wU18 Q 1-8</v>
          </cell>
          <cell r="V327" t="str">
            <v>Cole Sports Center</v>
          </cell>
          <cell r="W327" t="str">
            <v>Basketball Berlin Süd</v>
          </cell>
          <cell r="X327" t="str">
            <v xml:space="preserve"> -</v>
          </cell>
          <cell r="Y327" t="str">
            <v>Südpark Bochum</v>
          </cell>
          <cell r="Z327" t="str">
            <v>wU18  AMTV/Meiendorfer SV</v>
          </cell>
          <cell r="AA327">
            <v>20</v>
          </cell>
          <cell r="AB327">
            <v>24</v>
          </cell>
          <cell r="AC327" t="str">
            <v xml:space="preserve">Brune </v>
          </cell>
          <cell r="AD327" t="str">
            <v>Ciesielski</v>
          </cell>
          <cell r="AE327" t="str">
            <v>kein 3. SR</v>
          </cell>
        </row>
        <row r="328">
          <cell r="Q328" t="str">
            <v>wU18-39</v>
          </cell>
          <cell r="R328">
            <v>38872</v>
          </cell>
          <cell r="S328" t="str">
            <v>10.30</v>
          </cell>
          <cell r="T328" t="str">
            <v>SO•1030•D</v>
          </cell>
          <cell r="U328" t="str">
            <v>wU18 Gr A</v>
          </cell>
          <cell r="V328" t="str">
            <v>Cole Sports Center</v>
          </cell>
          <cell r="W328" t="str">
            <v>TV Meppen</v>
          </cell>
          <cell r="X328" t="str">
            <v xml:space="preserve"> -</v>
          </cell>
          <cell r="Y328" t="str">
            <v>TG 1837 Hanau</v>
          </cell>
          <cell r="Z328" t="str">
            <v>wU18  Südpark Bochum</v>
          </cell>
          <cell r="AA328">
            <v>60</v>
          </cell>
          <cell r="AB328">
            <v>11</v>
          </cell>
          <cell r="AC328" t="str">
            <v>Ernst</v>
          </cell>
          <cell r="AD328" t="str">
            <v>Freisfeld</v>
          </cell>
          <cell r="AE328" t="str">
            <v>kein 3. SR</v>
          </cell>
        </row>
        <row r="329">
          <cell r="Q329" t="str">
            <v>DaHi-31</v>
          </cell>
          <cell r="R329">
            <v>38872</v>
          </cell>
          <cell r="S329" t="str">
            <v>11.15</v>
          </cell>
          <cell r="T329" t="str">
            <v>SO•1115•D</v>
          </cell>
          <cell r="U329" t="str">
            <v>DaHi Pl 1-16</v>
          </cell>
          <cell r="V329" t="str">
            <v>Cole Sports Center</v>
          </cell>
          <cell r="W329" t="str">
            <v>TSI Damen</v>
          </cell>
          <cell r="X329" t="str">
            <v xml:space="preserve"> -</v>
          </cell>
          <cell r="Y329" t="str">
            <v>BG Hamburg-West</v>
          </cell>
          <cell r="Z329" t="str">
            <v>wU18  TG 1837 Hanau</v>
          </cell>
          <cell r="AA329">
            <v>20</v>
          </cell>
          <cell r="AB329">
            <v>30</v>
          </cell>
          <cell r="AC329" t="str">
            <v>Ernst</v>
          </cell>
          <cell r="AD329" t="str">
            <v>Freisfeld</v>
          </cell>
          <cell r="AE329" t="str">
            <v>kein 3. SR</v>
          </cell>
        </row>
        <row r="330">
          <cell r="Q330" t="str">
            <v>DaHi-32</v>
          </cell>
          <cell r="R330">
            <v>38872</v>
          </cell>
          <cell r="S330" t="str">
            <v>12.00</v>
          </cell>
          <cell r="T330" t="str">
            <v>SO•1200•D</v>
          </cell>
          <cell r="U330" t="str">
            <v>DaHi Pl 1-16</v>
          </cell>
          <cell r="V330" t="str">
            <v>Cole Sports Center</v>
          </cell>
          <cell r="W330" t="str">
            <v>TuS Bothfeld</v>
          </cell>
          <cell r="X330" t="str">
            <v xml:space="preserve"> -</v>
          </cell>
          <cell r="Y330" t="str">
            <v>VfL Pinneberg 1</v>
          </cell>
          <cell r="Z330" t="str">
            <v>DaHi  BG Hamburg-West</v>
          </cell>
          <cell r="AA330">
            <v>11</v>
          </cell>
          <cell r="AB330">
            <v>38</v>
          </cell>
          <cell r="AC330" t="str">
            <v>Mensik</v>
          </cell>
          <cell r="AD330" t="str">
            <v>Pastusiak</v>
          </cell>
          <cell r="AE330" t="str">
            <v>kein 3. SR</v>
          </cell>
        </row>
        <row r="331">
          <cell r="Q331" t="str">
            <v>DaLo-12</v>
          </cell>
          <cell r="R331">
            <v>38872</v>
          </cell>
          <cell r="S331" t="str">
            <v>12.45</v>
          </cell>
          <cell r="T331" t="str">
            <v>SO•1245•D</v>
          </cell>
          <cell r="U331" t="str">
            <v>DaLo Gr 2</v>
          </cell>
          <cell r="V331" t="str">
            <v>Cole Sports Center</v>
          </cell>
          <cell r="W331" t="str">
            <v>UAB Wien 2</v>
          </cell>
          <cell r="X331" t="str">
            <v xml:space="preserve"> -</v>
          </cell>
          <cell r="Y331" t="str">
            <v>Walddörfer SV 3</v>
          </cell>
          <cell r="Z331" t="str">
            <v>DaHi  VfL Pinneberg 1</v>
          </cell>
          <cell r="AA331">
            <v>28</v>
          </cell>
          <cell r="AB331">
            <v>27</v>
          </cell>
          <cell r="AC331" t="str">
            <v>Mensik</v>
          </cell>
          <cell r="AD331" t="str">
            <v>Pastusiak</v>
          </cell>
          <cell r="AE331" t="str">
            <v>kein 3. SR</v>
          </cell>
        </row>
        <row r="332">
          <cell r="Q332" t="str">
            <v>DaLo-11</v>
          </cell>
          <cell r="R332">
            <v>38872</v>
          </cell>
          <cell r="S332" t="str">
            <v>13.30</v>
          </cell>
          <cell r="T332" t="str">
            <v>SO•1330•D</v>
          </cell>
          <cell r="U332" t="str">
            <v>DaLo Gr 2</v>
          </cell>
          <cell r="V332" t="str">
            <v>Cole Sports Center</v>
          </cell>
          <cell r="W332" t="str">
            <v>BBZ 95 Leverkusen 2</v>
          </cell>
          <cell r="X332" t="str">
            <v xml:space="preserve"> -</v>
          </cell>
          <cell r="Y332" t="str">
            <v>BBG Mix</v>
          </cell>
          <cell r="Z332" t="str">
            <v>DaLo  Walddörfer SV 3</v>
          </cell>
          <cell r="AA332">
            <v>35</v>
          </cell>
          <cell r="AB332">
            <v>32</v>
          </cell>
          <cell r="AC332" t="str">
            <v>Baranowski</v>
          </cell>
          <cell r="AD332" t="str">
            <v>Bartosz</v>
          </cell>
          <cell r="AE332" t="str">
            <v>kein 3. SR</v>
          </cell>
        </row>
        <row r="333">
          <cell r="Q333" t="str">
            <v>wU18-23</v>
          </cell>
          <cell r="R333">
            <v>38872</v>
          </cell>
          <cell r="S333" t="str">
            <v>14.15</v>
          </cell>
          <cell r="T333" t="str">
            <v>SO•1415•D</v>
          </cell>
          <cell r="U333" t="str">
            <v>wU18 Pl 1-8</v>
          </cell>
          <cell r="V333" t="str">
            <v>Cole Sports Center</v>
          </cell>
          <cell r="W333" t="str">
            <v>DJK Essen Frintrop</v>
          </cell>
          <cell r="X333" t="str">
            <v xml:space="preserve"> -</v>
          </cell>
          <cell r="Y333" t="str">
            <v>MKS MOS Konin</v>
          </cell>
          <cell r="Z333" t="str">
            <v>DaLo  BBG Mix</v>
          </cell>
          <cell r="AA333">
            <v>37</v>
          </cell>
          <cell r="AB333">
            <v>34</v>
          </cell>
          <cell r="AC333" t="str">
            <v>Baranowski</v>
          </cell>
          <cell r="AD333" t="str">
            <v>Bartosz</v>
          </cell>
          <cell r="AE333" t="str">
            <v>kein 3. SR</v>
          </cell>
        </row>
        <row r="334">
          <cell r="Q334" t="str">
            <v>wU18-24</v>
          </cell>
          <cell r="R334">
            <v>38872</v>
          </cell>
          <cell r="S334" t="str">
            <v>15.00</v>
          </cell>
          <cell r="T334" t="str">
            <v>SO•1500•D</v>
          </cell>
          <cell r="U334" t="str">
            <v>wU18 Pl 1-8</v>
          </cell>
          <cell r="V334" t="str">
            <v>Cole Sports Center</v>
          </cell>
          <cell r="W334" t="str">
            <v>Südpark Bochum</v>
          </cell>
          <cell r="X334" t="str">
            <v xml:space="preserve"> -</v>
          </cell>
          <cell r="Y334" t="str">
            <v>BBZ 95 Leverkusen</v>
          </cell>
          <cell r="Z334" t="str">
            <v>wU18  MKS MOS Konin</v>
          </cell>
          <cell r="AA334">
            <v>23</v>
          </cell>
          <cell r="AB334">
            <v>65</v>
          </cell>
          <cell r="AC334" t="str">
            <v>Baranowski</v>
          </cell>
          <cell r="AD334" t="str">
            <v>Bartosz</v>
          </cell>
          <cell r="AE334" t="str">
            <v>kein 3. SR</v>
          </cell>
        </row>
        <row r="335">
          <cell r="Q335" t="str">
            <v>wU18-40</v>
          </cell>
          <cell r="R335">
            <v>38872</v>
          </cell>
          <cell r="S335" t="str">
            <v>15.45</v>
          </cell>
          <cell r="T335" t="str">
            <v>SO•1545•D</v>
          </cell>
          <cell r="U335" t="str">
            <v>wU18 Gr A</v>
          </cell>
          <cell r="V335" t="str">
            <v>Cole Sports Center</v>
          </cell>
          <cell r="W335" t="str">
            <v>VfL Pinneberg</v>
          </cell>
          <cell r="X335" t="str">
            <v xml:space="preserve"> -</v>
          </cell>
          <cell r="Y335" t="str">
            <v>TV Meppen</v>
          </cell>
          <cell r="Z335" t="str">
            <v>wU18  BBZ 95 Leverkusen</v>
          </cell>
          <cell r="AA335">
            <v>14</v>
          </cell>
          <cell r="AB335">
            <v>31</v>
          </cell>
          <cell r="AC335" t="str">
            <v>Bijkerk</v>
          </cell>
          <cell r="AD335" t="str">
            <v>Busch</v>
          </cell>
          <cell r="AE335" t="str">
            <v>kein 3. SR</v>
          </cell>
        </row>
        <row r="336">
          <cell r="Q336" t="str">
            <v>DaHi-36</v>
          </cell>
          <cell r="R336">
            <v>38872</v>
          </cell>
          <cell r="S336" t="str">
            <v>16.30</v>
          </cell>
          <cell r="T336" t="str">
            <v>SO•1630•D</v>
          </cell>
          <cell r="U336" t="str">
            <v>DaHi Pl 1-8</v>
          </cell>
          <cell r="V336" t="str">
            <v>Cole Sports Center</v>
          </cell>
          <cell r="W336" t="str">
            <v>BG Hamburg-West</v>
          </cell>
          <cell r="X336" t="str">
            <v xml:space="preserve"> -</v>
          </cell>
          <cell r="Y336" t="str">
            <v>VfL Pinneberg 1</v>
          </cell>
          <cell r="Z336" t="str">
            <v>wU18  TV Meppen</v>
          </cell>
          <cell r="AA336">
            <v>19</v>
          </cell>
          <cell r="AB336">
            <v>31</v>
          </cell>
          <cell r="AC336" t="str">
            <v>Bijkerk</v>
          </cell>
          <cell r="AD336" t="str">
            <v>Busch</v>
          </cell>
          <cell r="AE336" t="str">
            <v>kein 3. SR</v>
          </cell>
        </row>
        <row r="337">
          <cell r="Q337" t="str">
            <v>DaHi-40</v>
          </cell>
          <cell r="R337">
            <v>38872</v>
          </cell>
          <cell r="S337" t="str">
            <v>17.15</v>
          </cell>
          <cell r="T337" t="str">
            <v>SO•1715•D</v>
          </cell>
          <cell r="U337" t="str">
            <v>DaHi Pl 9-16</v>
          </cell>
          <cell r="V337" t="str">
            <v>Cole Sports Center</v>
          </cell>
          <cell r="W337" t="str">
            <v>TuS Bothfeld</v>
          </cell>
          <cell r="X337" t="str">
            <v xml:space="preserve"> -</v>
          </cell>
          <cell r="Y337" t="str">
            <v>TSI Damen</v>
          </cell>
          <cell r="Z337" t="str">
            <v>DaHi  VfL Pinneberg 1</v>
          </cell>
          <cell r="AA337">
            <v>17</v>
          </cell>
          <cell r="AB337">
            <v>44</v>
          </cell>
          <cell r="AC337" t="str">
            <v>Góralski</v>
          </cell>
          <cell r="AD337" t="str">
            <v>Lasocki</v>
          </cell>
          <cell r="AE337" t="str">
            <v>kein 3. SR</v>
          </cell>
        </row>
        <row r="338">
          <cell r="Q338" t="str">
            <v>DaLo-16</v>
          </cell>
          <cell r="R338">
            <v>38872</v>
          </cell>
          <cell r="S338" t="str">
            <v>18.00</v>
          </cell>
          <cell r="T338" t="str">
            <v>SO•1800•D</v>
          </cell>
          <cell r="U338" t="str">
            <v>DaLo Pl 5-8</v>
          </cell>
          <cell r="V338" t="str">
            <v>Cole Sports Center</v>
          </cell>
          <cell r="W338" t="str">
            <v>Vareler TB</v>
          </cell>
          <cell r="X338" t="str">
            <v xml:space="preserve"> -</v>
          </cell>
          <cell r="Y338" t="str">
            <v>BBZ 95 Leverkusen 2</v>
          </cell>
          <cell r="Z338" t="str">
            <v>DaHi  TSI Damen</v>
          </cell>
          <cell r="AA338">
            <v>3</v>
          </cell>
          <cell r="AB338">
            <v>70</v>
          </cell>
          <cell r="AC338" t="str">
            <v>Góralski</v>
          </cell>
          <cell r="AD338" t="str">
            <v>Lasocki</v>
          </cell>
          <cell r="AE338" t="str">
            <v>kein 3. SR</v>
          </cell>
        </row>
        <row r="339">
          <cell r="Q339" t="str">
            <v>DaLo-14</v>
          </cell>
          <cell r="R339">
            <v>38872</v>
          </cell>
          <cell r="S339" t="str">
            <v>18.45</v>
          </cell>
          <cell r="T339" t="str">
            <v>SO•1845•D</v>
          </cell>
          <cell r="U339" t="str">
            <v>DaLo Pl 1-4</v>
          </cell>
          <cell r="V339" t="str">
            <v>Cole Sports Center</v>
          </cell>
          <cell r="W339" t="str">
            <v>BG Zehlendorf 3</v>
          </cell>
          <cell r="X339" t="str">
            <v xml:space="preserve"> -</v>
          </cell>
          <cell r="Y339" t="str">
            <v>BBG Mix</v>
          </cell>
          <cell r="Z339" t="str">
            <v>DaLo  BBZ 95 Leverkusen 2</v>
          </cell>
          <cell r="AA339">
            <v>19</v>
          </cell>
          <cell r="AB339">
            <v>25</v>
          </cell>
          <cell r="AC339" t="str">
            <v>Ras</v>
          </cell>
          <cell r="AD339" t="str">
            <v>Rogalski</v>
          </cell>
          <cell r="AE339" t="str">
            <v>kein 3. SR</v>
          </cell>
        </row>
        <row r="340">
          <cell r="Q340" t="str">
            <v>wU18-27</v>
          </cell>
          <cell r="R340">
            <v>38872</v>
          </cell>
          <cell r="S340" t="str">
            <v>19.30</v>
          </cell>
          <cell r="T340" t="str">
            <v>SO•1930•D</v>
          </cell>
          <cell r="U340" t="str">
            <v>wU18 Pl 1-4</v>
          </cell>
          <cell r="V340" t="str">
            <v>Cole Sports Center</v>
          </cell>
          <cell r="W340" t="str">
            <v>DJK Essen Frintrop</v>
          </cell>
          <cell r="X340" t="str">
            <v xml:space="preserve"> -</v>
          </cell>
          <cell r="Y340" t="str">
            <v>BBZ 95 Leverkusen</v>
          </cell>
          <cell r="Z340" t="str">
            <v>DaLo  BBG Mix</v>
          </cell>
          <cell r="AA340">
            <v>7</v>
          </cell>
          <cell r="AB340">
            <v>62</v>
          </cell>
          <cell r="AC340" t="str">
            <v>Ras</v>
          </cell>
          <cell r="AD340" t="str">
            <v>Rogalski</v>
          </cell>
          <cell r="AE340" t="str">
            <v>kein 3. SR</v>
          </cell>
        </row>
        <row r="341">
          <cell r="Q341" t="str">
            <v>DaHi-46</v>
          </cell>
          <cell r="R341">
            <v>38872</v>
          </cell>
          <cell r="S341" t="str">
            <v>20.15</v>
          </cell>
          <cell r="T341" t="str">
            <v>SO•2015•D</v>
          </cell>
          <cell r="U341" t="str">
            <v>DaHi Pl 1-4</v>
          </cell>
          <cell r="V341" t="str">
            <v>Cole Sports Center</v>
          </cell>
          <cell r="W341" t="str">
            <v>Flying French</v>
          </cell>
          <cell r="X341" t="str">
            <v xml:space="preserve"> -</v>
          </cell>
          <cell r="Y341" t="str">
            <v>VfL Pinneberg 1</v>
          </cell>
          <cell r="Z341" t="str">
            <v>wU18  BBZ 95 Leverkusen</v>
          </cell>
          <cell r="AA341">
            <v>39</v>
          </cell>
          <cell r="AB341">
            <v>48</v>
          </cell>
          <cell r="AC341" t="str">
            <v>Raile</v>
          </cell>
          <cell r="AD341" t="str">
            <v>van den Eijnden</v>
          </cell>
          <cell r="AE341" t="str">
            <v>kein 3. SR</v>
          </cell>
        </row>
        <row r="342">
          <cell r="Q342" t="str">
            <v>DaHi-48</v>
          </cell>
          <cell r="R342">
            <v>38872</v>
          </cell>
          <cell r="S342" t="str">
            <v>21.00</v>
          </cell>
          <cell r="T342" t="str">
            <v>SO•2100•D</v>
          </cell>
          <cell r="U342" t="str">
            <v>DaHi Pl 5-8</v>
          </cell>
          <cell r="V342" t="str">
            <v>Cole Sports Center</v>
          </cell>
          <cell r="W342" t="str">
            <v>BG Hamburg-West</v>
          </cell>
          <cell r="X342" t="str">
            <v xml:space="preserve"> -</v>
          </cell>
          <cell r="Y342" t="str">
            <v>BBG Revival</v>
          </cell>
          <cell r="Z342" t="str">
            <v>DaHi  VfL Pinneberg 1</v>
          </cell>
          <cell r="AA342">
            <v>39</v>
          </cell>
          <cell r="AB342">
            <v>34</v>
          </cell>
          <cell r="AC342" t="str">
            <v>Raile</v>
          </cell>
          <cell r="AD342" t="str">
            <v>van den Eijnden</v>
          </cell>
          <cell r="AE342" t="str">
            <v>kein 3. SR</v>
          </cell>
        </row>
        <row r="345">
          <cell r="W345" t="str">
            <v>Halle G - Leistikowschule</v>
          </cell>
        </row>
        <row r="347">
          <cell r="Q347" t="str">
            <v>wU18-21</v>
          </cell>
          <cell r="R347">
            <v>38872</v>
          </cell>
          <cell r="S347" t="str">
            <v>09.00</v>
          </cell>
          <cell r="T347" t="str">
            <v>SO•0900•G</v>
          </cell>
          <cell r="U347" t="str">
            <v>wU18 Q 1-8</v>
          </cell>
          <cell r="V347" t="str">
            <v>Leistikowschule</v>
          </cell>
          <cell r="W347" t="str">
            <v>UAB Wien</v>
          </cell>
          <cell r="X347" t="str">
            <v xml:space="preserve"> -</v>
          </cell>
          <cell r="Y347" t="str">
            <v>VfL Bochum BG</v>
          </cell>
          <cell r="Z347" t="str">
            <v>wU18  Lehrter SV</v>
          </cell>
          <cell r="AA347">
            <v>16</v>
          </cell>
          <cell r="AB347">
            <v>39</v>
          </cell>
          <cell r="AC347" t="str">
            <v>Bause</v>
          </cell>
          <cell r="AD347" t="str">
            <v>Majak</v>
          </cell>
          <cell r="AE347" t="str">
            <v>kein 3. SR</v>
          </cell>
        </row>
        <row r="348">
          <cell r="Q348" t="str">
            <v>wU18-22</v>
          </cell>
          <cell r="R348">
            <v>38872</v>
          </cell>
          <cell r="S348" t="str">
            <v>09.45</v>
          </cell>
          <cell r="T348" t="str">
            <v>SO•0945•G</v>
          </cell>
          <cell r="U348" t="str">
            <v>wU18 Q 1-8</v>
          </cell>
          <cell r="V348" t="str">
            <v>Leistikowschule</v>
          </cell>
          <cell r="W348" t="str">
            <v>Lehrter SV</v>
          </cell>
          <cell r="X348" t="str">
            <v xml:space="preserve"> -</v>
          </cell>
          <cell r="Y348" t="str">
            <v>Eintracht Frankfurt</v>
          </cell>
          <cell r="Z348" t="str">
            <v>wU18  VfL Bochum BG</v>
          </cell>
          <cell r="AA348">
            <v>8</v>
          </cell>
          <cell r="AB348">
            <v>29</v>
          </cell>
          <cell r="AC348" t="str">
            <v>Bause</v>
          </cell>
          <cell r="AD348" t="str">
            <v>Majak</v>
          </cell>
          <cell r="AE348" t="str">
            <v>kein 3. SR</v>
          </cell>
        </row>
        <row r="349">
          <cell r="Q349" t="str">
            <v>wU18-42</v>
          </cell>
          <cell r="R349">
            <v>38872</v>
          </cell>
          <cell r="S349" t="str">
            <v>10.30</v>
          </cell>
          <cell r="T349" t="str">
            <v>SO•1030•G</v>
          </cell>
          <cell r="U349" t="str">
            <v>wU18 Gr B</v>
          </cell>
          <cell r="V349" t="str">
            <v>Leistikowschule</v>
          </cell>
          <cell r="W349" t="str">
            <v>MTV Trb. Lüneburg</v>
          </cell>
          <cell r="X349" t="str">
            <v xml:space="preserve"> -</v>
          </cell>
          <cell r="Y349" t="str">
            <v>Walddörfer SV</v>
          </cell>
          <cell r="Z349" t="str">
            <v>wU18  Eintracht Frankfurt</v>
          </cell>
          <cell r="AA349">
            <v>19</v>
          </cell>
          <cell r="AB349">
            <v>39</v>
          </cell>
          <cell r="AC349" t="str">
            <v>Treu</v>
          </cell>
          <cell r="AD349" t="str">
            <v>Fydrych</v>
          </cell>
          <cell r="AE349" t="str">
            <v>kein 3. SR</v>
          </cell>
        </row>
        <row r="350">
          <cell r="Q350" t="str">
            <v>mU18-25</v>
          </cell>
          <cell r="R350">
            <v>38872</v>
          </cell>
          <cell r="S350" t="str">
            <v>11.15</v>
          </cell>
          <cell r="T350" t="str">
            <v>SO•1115•G</v>
          </cell>
          <cell r="U350" t="str">
            <v>mU18 Pl 1-8</v>
          </cell>
          <cell r="V350" t="str">
            <v>Leistikowschule</v>
          </cell>
          <cell r="W350" t="str">
            <v>Walddörfer SV</v>
          </cell>
          <cell r="X350" t="str">
            <v xml:space="preserve"> -</v>
          </cell>
          <cell r="Y350" t="str">
            <v>Thermia Karlovy Vary</v>
          </cell>
          <cell r="Z350" t="str">
            <v>wU18  Walddörfer SV</v>
          </cell>
          <cell r="AA350">
            <v>25</v>
          </cell>
          <cell r="AB350">
            <v>40</v>
          </cell>
          <cell r="AC350" t="str">
            <v>Treu</v>
          </cell>
          <cell r="AD350" t="str">
            <v>Fydrych</v>
          </cell>
          <cell r="AE350" t="str">
            <v>kein 3. SR</v>
          </cell>
        </row>
        <row r="351">
          <cell r="Q351" t="str">
            <v>mU18-26</v>
          </cell>
          <cell r="R351">
            <v>38872</v>
          </cell>
          <cell r="S351" t="str">
            <v>12.00</v>
          </cell>
          <cell r="T351" t="str">
            <v>SO•1200•G</v>
          </cell>
          <cell r="U351" t="str">
            <v>mU18 Pl 1-8</v>
          </cell>
          <cell r="V351" t="str">
            <v>Leistikowschule</v>
          </cell>
          <cell r="W351" t="str">
            <v>DBV Charlottenburg</v>
          </cell>
          <cell r="X351" t="str">
            <v xml:space="preserve"> -</v>
          </cell>
          <cell r="Y351" t="str">
            <v>Eintracht Frankfurt 1</v>
          </cell>
          <cell r="Z351" t="str">
            <v>mU18  Thermia Karlovy Vary</v>
          </cell>
          <cell r="AA351">
            <v>46</v>
          </cell>
          <cell r="AB351">
            <v>35</v>
          </cell>
          <cell r="AC351" t="str">
            <v>Pencik</v>
          </cell>
          <cell r="AD351" t="str">
            <v>Pflanzer</v>
          </cell>
          <cell r="AE351" t="str">
            <v>kein 3. SR</v>
          </cell>
        </row>
        <row r="352">
          <cell r="Q352" t="str">
            <v>DaLo-06</v>
          </cell>
          <cell r="R352">
            <v>38872</v>
          </cell>
          <cell r="S352" t="str">
            <v>12.45</v>
          </cell>
          <cell r="T352" t="str">
            <v>SO•1245•G</v>
          </cell>
          <cell r="U352" t="str">
            <v>DaLo Gr 1</v>
          </cell>
          <cell r="V352" t="str">
            <v>Leistikowschule</v>
          </cell>
          <cell r="W352" t="str">
            <v>Vareler TB</v>
          </cell>
          <cell r="X352" t="str">
            <v xml:space="preserve"> -</v>
          </cell>
          <cell r="Y352" t="str">
            <v>Walddörfer SV 2</v>
          </cell>
          <cell r="Z352" t="str">
            <v>mU18  Eintracht Frankfurt 1</v>
          </cell>
          <cell r="AA352">
            <v>11</v>
          </cell>
          <cell r="AB352">
            <v>62</v>
          </cell>
          <cell r="AC352" t="str">
            <v>Pencik</v>
          </cell>
          <cell r="AD352" t="str">
            <v>Pflanzer</v>
          </cell>
          <cell r="AE352" t="str">
            <v>kein 3. SR</v>
          </cell>
        </row>
        <row r="353">
          <cell r="Q353" t="str">
            <v>DaLo-05</v>
          </cell>
          <cell r="R353">
            <v>38872</v>
          </cell>
          <cell r="S353" t="str">
            <v>13.30</v>
          </cell>
          <cell r="T353" t="str">
            <v>SO•1330•G</v>
          </cell>
          <cell r="U353" t="str">
            <v>DaLo Gr 1</v>
          </cell>
          <cell r="V353" t="str">
            <v>Leistikowschule</v>
          </cell>
          <cell r="W353" t="str">
            <v>BG Zehlendorf 3</v>
          </cell>
          <cell r="X353" t="str">
            <v xml:space="preserve"> -</v>
          </cell>
          <cell r="Y353" t="str">
            <v>Kuenring Wien 2</v>
          </cell>
          <cell r="Z353" t="str">
            <v>DaLo  Walddörfer SV 2</v>
          </cell>
          <cell r="AA353">
            <v>16</v>
          </cell>
          <cell r="AB353">
            <v>28</v>
          </cell>
          <cell r="AC353" t="str">
            <v>Brewczyski</v>
          </cell>
          <cell r="AD353" t="str">
            <v>Bedu</v>
          </cell>
          <cell r="AE353" t="str">
            <v>kein 3. SR</v>
          </cell>
        </row>
        <row r="354">
          <cell r="Q354" t="str">
            <v>wU18-25</v>
          </cell>
          <cell r="R354">
            <v>38872</v>
          </cell>
          <cell r="S354" t="str">
            <v>14.15</v>
          </cell>
          <cell r="T354" t="str">
            <v>SO•1415•G</v>
          </cell>
          <cell r="U354" t="str">
            <v>wU18 Pl 1-8</v>
          </cell>
          <cell r="V354" t="str">
            <v>Leistikowschule</v>
          </cell>
          <cell r="W354" t="str">
            <v>VfL Bochum BG</v>
          </cell>
          <cell r="X354" t="str">
            <v xml:space="preserve"> -</v>
          </cell>
          <cell r="Y354" t="str">
            <v>UKS Jordan</v>
          </cell>
          <cell r="Z354" t="str">
            <v>DaLo  Kuenring Wien 2</v>
          </cell>
          <cell r="AA354">
            <v>32</v>
          </cell>
          <cell r="AB354">
            <v>30</v>
          </cell>
          <cell r="AC354" t="str">
            <v>Brewczyski</v>
          </cell>
          <cell r="AD354" t="str">
            <v>Bedu</v>
          </cell>
          <cell r="AE354" t="str">
            <v>kein 3. SR</v>
          </cell>
        </row>
        <row r="355">
          <cell r="Q355" t="str">
            <v>wU18-26</v>
          </cell>
          <cell r="R355">
            <v>38872</v>
          </cell>
          <cell r="S355" t="str">
            <v>15.00</v>
          </cell>
          <cell r="T355" t="str">
            <v>SO•1500•G</v>
          </cell>
          <cell r="U355" t="str">
            <v>wU18 Pl 1-8</v>
          </cell>
          <cell r="V355" t="str">
            <v>Leistikowschule</v>
          </cell>
          <cell r="W355" t="str">
            <v>Eintracht Frankfurt</v>
          </cell>
          <cell r="X355" t="str">
            <v xml:space="preserve"> -</v>
          </cell>
          <cell r="Y355" t="str">
            <v>Osnabrücker SC</v>
          </cell>
          <cell r="Z355" t="str">
            <v>wU18  UKS Jordan</v>
          </cell>
          <cell r="AA355">
            <v>21</v>
          </cell>
          <cell r="AB355">
            <v>29</v>
          </cell>
          <cell r="AC355" t="str">
            <v>Brewczyski</v>
          </cell>
          <cell r="AD355" t="str">
            <v>Detgen</v>
          </cell>
          <cell r="AE355" t="str">
            <v>kein 3. SR</v>
          </cell>
        </row>
        <row r="356">
          <cell r="Q356" t="str">
            <v>wU18-43</v>
          </cell>
          <cell r="R356">
            <v>38872</v>
          </cell>
          <cell r="S356" t="str">
            <v>15.45</v>
          </cell>
          <cell r="T356" t="str">
            <v>SO•1545•G</v>
          </cell>
          <cell r="U356" t="str">
            <v>wU18 Gr B</v>
          </cell>
          <cell r="V356" t="str">
            <v>Leistikowschule</v>
          </cell>
          <cell r="W356" t="str">
            <v>BG2000 Berlin</v>
          </cell>
          <cell r="X356" t="str">
            <v xml:space="preserve"> -</v>
          </cell>
          <cell r="Y356" t="str">
            <v>MTV Trb. Lüneburg</v>
          </cell>
          <cell r="Z356" t="str">
            <v>wU18  Osnabrücker SC</v>
          </cell>
          <cell r="AA356">
            <v>23</v>
          </cell>
          <cell r="AB356">
            <v>29</v>
          </cell>
          <cell r="AC356" t="str">
            <v>Dorobisz</v>
          </cell>
          <cell r="AD356" t="str">
            <v>Detgen</v>
          </cell>
          <cell r="AE356" t="str">
            <v>kein 3. SR</v>
          </cell>
        </row>
        <row r="357">
          <cell r="Q357" t="str">
            <v>mU18-30</v>
          </cell>
          <cell r="R357">
            <v>38872</v>
          </cell>
          <cell r="S357" t="str">
            <v>16.30</v>
          </cell>
          <cell r="T357" t="str">
            <v>SO•1630•G</v>
          </cell>
          <cell r="U357" t="str">
            <v>mU18 Pl 5-8</v>
          </cell>
          <cell r="V357" t="str">
            <v>Leistikowschule</v>
          </cell>
          <cell r="W357" t="str">
            <v>Eintracht Frankfurt 1</v>
          </cell>
          <cell r="X357" t="str">
            <v xml:space="preserve"> -</v>
          </cell>
          <cell r="Y357" t="str">
            <v>Walddörfer SV</v>
          </cell>
          <cell r="Z357" t="str">
            <v>wU18  MTV Trb. Lüneburg</v>
          </cell>
          <cell r="AA357">
            <v>50</v>
          </cell>
          <cell r="AB357">
            <v>16</v>
          </cell>
          <cell r="AC357" t="str">
            <v>Dorobisz</v>
          </cell>
          <cell r="AD357" t="str">
            <v>Detgen</v>
          </cell>
          <cell r="AE357" t="str">
            <v>kein 3. SR</v>
          </cell>
        </row>
        <row r="358">
          <cell r="Q358" t="str">
            <v>mU18-28</v>
          </cell>
          <cell r="R358">
            <v>38872</v>
          </cell>
          <cell r="S358" t="str">
            <v>17.15</v>
          </cell>
          <cell r="T358" t="str">
            <v>SO•1715•G</v>
          </cell>
          <cell r="U358" t="str">
            <v>mU18 Pl 1-4</v>
          </cell>
          <cell r="V358" t="str">
            <v>Leistikowschule</v>
          </cell>
          <cell r="W358" t="str">
            <v>Thermia Karlovy Vary</v>
          </cell>
          <cell r="X358" t="str">
            <v xml:space="preserve"> -</v>
          </cell>
          <cell r="Y358" t="str">
            <v>DBV Charlottenburg</v>
          </cell>
          <cell r="Z358" t="str">
            <v>mU18  Walddörfer SV</v>
          </cell>
          <cell r="AA358">
            <v>28</v>
          </cell>
          <cell r="AB358">
            <v>65</v>
          </cell>
          <cell r="AC358" t="str">
            <v>Lottermoser</v>
          </cell>
          <cell r="AD358" t="str">
            <v>Piekacz</v>
          </cell>
          <cell r="AE358" t="str">
            <v>kein 3. SR</v>
          </cell>
        </row>
        <row r="359">
          <cell r="Q359" t="str">
            <v>DaLo-15</v>
          </cell>
          <cell r="R359">
            <v>38872</v>
          </cell>
          <cell r="S359" t="str">
            <v>18.00</v>
          </cell>
          <cell r="T359" t="str">
            <v>SO•1800•G</v>
          </cell>
          <cell r="U359" t="str">
            <v>DaLo Pl 5-8</v>
          </cell>
          <cell r="V359" t="str">
            <v>Leistikowschule</v>
          </cell>
          <cell r="W359" t="str">
            <v>Walddörfer SV 3</v>
          </cell>
          <cell r="X359" t="str">
            <v xml:space="preserve"> -</v>
          </cell>
          <cell r="Y359" t="str">
            <v>Walddörfer SV 2</v>
          </cell>
          <cell r="Z359" t="str">
            <v>mU18  DBV Charlottenburg</v>
          </cell>
          <cell r="AA359">
            <v>20</v>
          </cell>
          <cell r="AB359">
            <v>29</v>
          </cell>
          <cell r="AC359" t="str">
            <v>Lottermoser</v>
          </cell>
          <cell r="AD359" t="str">
            <v>Piekacz</v>
          </cell>
          <cell r="AE359" t="str">
            <v>kein 3. SR</v>
          </cell>
        </row>
        <row r="360">
          <cell r="Q360" t="str">
            <v>DaLo-13</v>
          </cell>
          <cell r="R360">
            <v>38872</v>
          </cell>
          <cell r="S360" t="str">
            <v>18.45</v>
          </cell>
          <cell r="T360" t="str">
            <v>SO•1845•G</v>
          </cell>
          <cell r="U360" t="str">
            <v>DaLo Pl 1-4</v>
          </cell>
          <cell r="V360" t="str">
            <v>Leistikowschule</v>
          </cell>
          <cell r="W360" t="str">
            <v>UAB Wien 2</v>
          </cell>
          <cell r="X360" t="str">
            <v xml:space="preserve"> -</v>
          </cell>
          <cell r="Y360" t="str">
            <v>Kuenring Wien 2</v>
          </cell>
          <cell r="Z360" t="str">
            <v>DaLo  Walddörfer SV 2</v>
          </cell>
          <cell r="AA360">
            <v>27</v>
          </cell>
          <cell r="AB360">
            <v>22</v>
          </cell>
          <cell r="AC360" t="str">
            <v>Sas</v>
          </cell>
          <cell r="AD360" t="str">
            <v>Treu</v>
          </cell>
          <cell r="AE360" t="str">
            <v>kein 3. SR</v>
          </cell>
        </row>
        <row r="361">
          <cell r="Q361" t="str">
            <v>wU18-28</v>
          </cell>
          <cell r="R361">
            <v>38872</v>
          </cell>
          <cell r="S361" t="str">
            <v>19.30</v>
          </cell>
          <cell r="T361" t="str">
            <v>SO•1930•G</v>
          </cell>
          <cell r="U361" t="str">
            <v>wU18 Pl 1-4</v>
          </cell>
          <cell r="V361" t="str">
            <v>Leistikowschule</v>
          </cell>
          <cell r="W361" t="str">
            <v>VfL Bochum BG</v>
          </cell>
          <cell r="X361" t="str">
            <v xml:space="preserve"> -</v>
          </cell>
          <cell r="Y361" t="str">
            <v>Osnabrücker SC</v>
          </cell>
          <cell r="Z361" t="str">
            <v>DaLo  Kuenring Wien 2</v>
          </cell>
          <cell r="AA361">
            <v>24</v>
          </cell>
          <cell r="AB361">
            <v>23</v>
          </cell>
          <cell r="AC361" t="str">
            <v>Sas</v>
          </cell>
          <cell r="AD361" t="str">
            <v>Treu</v>
          </cell>
          <cell r="AE361" t="str">
            <v>kein 3. SR</v>
          </cell>
        </row>
        <row r="362">
          <cell r="Q362" t="str">
            <v>HeHi-088</v>
          </cell>
          <cell r="R362">
            <v>38872</v>
          </cell>
          <cell r="S362" t="str">
            <v>20.15</v>
          </cell>
          <cell r="T362" t="str">
            <v>SO•2015•G</v>
          </cell>
          <cell r="U362" t="str">
            <v>HeHi Pl 13-16</v>
          </cell>
          <cell r="V362" t="str">
            <v>Leistikowschule</v>
          </cell>
          <cell r="W362" t="str">
            <v>BG 94 Schwedt</v>
          </cell>
          <cell r="X362" t="str">
            <v xml:space="preserve"> -</v>
          </cell>
          <cell r="Y362" t="str">
            <v>Basket Clubs Vienna</v>
          </cell>
          <cell r="Z362" t="str">
            <v>wU18  Osnabrücker SC</v>
          </cell>
          <cell r="AA362">
            <v>33</v>
          </cell>
          <cell r="AB362">
            <v>44</v>
          </cell>
          <cell r="AC362" t="str">
            <v>Bijkerk</v>
          </cell>
          <cell r="AD362" t="str">
            <v>Wüllner</v>
          </cell>
          <cell r="AE362" t="str">
            <v>kein 3. SR</v>
          </cell>
        </row>
        <row r="363">
          <cell r="Q363" t="str">
            <v>HeHi-087</v>
          </cell>
          <cell r="R363">
            <v>38872</v>
          </cell>
          <cell r="S363" t="str">
            <v>21.00</v>
          </cell>
          <cell r="T363" t="str">
            <v>SO•2100•G</v>
          </cell>
          <cell r="U363" t="str">
            <v>HeHi Pl 13-16</v>
          </cell>
          <cell r="V363" t="str">
            <v>Leistikowschule</v>
          </cell>
          <cell r="W363" t="str">
            <v>UKJ Tyrolia 1</v>
          </cell>
          <cell r="X363" t="str">
            <v xml:space="preserve"> -</v>
          </cell>
          <cell r="Y363" t="str">
            <v>UAB Wien</v>
          </cell>
          <cell r="Z363" t="str">
            <v>HeHi  Basket Clubs Vienna</v>
          </cell>
          <cell r="AA363">
            <v>49</v>
          </cell>
          <cell r="AB363">
            <v>37</v>
          </cell>
          <cell r="AC363" t="str">
            <v>Bijkerk</v>
          </cell>
          <cell r="AD363" t="str">
            <v>Wüllner</v>
          </cell>
          <cell r="AE363" t="str">
            <v>kein 3. SR</v>
          </cell>
        </row>
        <row r="365">
          <cell r="W365" t="str">
            <v>Sonntag, den 04.06.2006</v>
          </cell>
        </row>
        <row r="366">
          <cell r="S366" t="str">
            <v>Zeit</v>
          </cell>
          <cell r="T366" t="str">
            <v>Spielnr.</v>
          </cell>
          <cell r="U366" t="str">
            <v>Liga</v>
          </cell>
          <cell r="V366" t="str">
            <v>Halle</v>
          </cell>
          <cell r="W366" t="str">
            <v>Team A</v>
          </cell>
          <cell r="Y366" t="str">
            <v>Team B</v>
          </cell>
          <cell r="Z366" t="str">
            <v>Kampfgericht</v>
          </cell>
          <cell r="AA366" t="str">
            <v>Erg A</v>
          </cell>
          <cell r="AB366" t="str">
            <v>Erg B</v>
          </cell>
        </row>
        <row r="367">
          <cell r="W367" t="str">
            <v>Halle H - Pestalozzischule</v>
          </cell>
        </row>
        <row r="369">
          <cell r="Q369" t="str">
            <v>wU14-31</v>
          </cell>
          <cell r="R369">
            <v>38872</v>
          </cell>
          <cell r="S369" t="str">
            <v>09.00</v>
          </cell>
          <cell r="T369" t="str">
            <v>SO•0900•H</v>
          </cell>
          <cell r="U369" t="str">
            <v>wU14 Pl 1-16</v>
          </cell>
          <cell r="V369" t="str">
            <v>Pestalozzischule</v>
          </cell>
          <cell r="W369" t="str">
            <v>Hørsholm BBK 1</v>
          </cell>
          <cell r="X369" t="str">
            <v xml:space="preserve"> -</v>
          </cell>
          <cell r="Y369" t="str">
            <v>Spielfrei</v>
          </cell>
          <cell r="Z369" t="str">
            <v>wU14  Södertälje BBK</v>
          </cell>
          <cell r="AC369">
            <v>0</v>
          </cell>
          <cell r="AD369">
            <v>0</v>
          </cell>
          <cell r="AE369" t="str">
            <v>kein 3. SR</v>
          </cell>
        </row>
        <row r="370">
          <cell r="Q370" t="str">
            <v>wU14-32</v>
          </cell>
          <cell r="R370">
            <v>38872</v>
          </cell>
          <cell r="S370" t="str">
            <v>09.45</v>
          </cell>
          <cell r="T370" t="str">
            <v>SO•0945•H</v>
          </cell>
          <cell r="U370" t="str">
            <v>wU14 Pl 1-16</v>
          </cell>
          <cell r="V370" t="str">
            <v>Pestalozzischule</v>
          </cell>
          <cell r="W370" t="str">
            <v>Södertälje BBK</v>
          </cell>
          <cell r="X370" t="str">
            <v xml:space="preserve"> -</v>
          </cell>
          <cell r="Y370" t="str">
            <v>MKS MOS Konin</v>
          </cell>
          <cell r="Z370" t="str">
            <v>wU14  Spielfrei</v>
          </cell>
          <cell r="AA370">
            <v>32</v>
          </cell>
          <cell r="AB370">
            <v>27</v>
          </cell>
          <cell r="AC370" t="str">
            <v>Góralski</v>
          </cell>
          <cell r="AD370" t="str">
            <v>Guzik</v>
          </cell>
          <cell r="AE370" t="str">
            <v>kein 3. SR</v>
          </cell>
        </row>
        <row r="371">
          <cell r="Q371" t="str">
            <v>wU14-41</v>
          </cell>
          <cell r="R371">
            <v>38872</v>
          </cell>
          <cell r="S371" t="str">
            <v>10.30</v>
          </cell>
          <cell r="T371" t="str">
            <v>SO•1030•H</v>
          </cell>
          <cell r="U371" t="str">
            <v>wU14 Pl 17-24</v>
          </cell>
          <cell r="V371" t="str">
            <v>Pestalozzischule</v>
          </cell>
          <cell r="W371" t="str">
            <v>BC Marburg</v>
          </cell>
          <cell r="X371" t="str">
            <v xml:space="preserve"> -</v>
          </cell>
          <cell r="Y371" t="str">
            <v>TuS Lichterfelde</v>
          </cell>
          <cell r="Z371" t="str">
            <v>wU14  MKS MOS Konin</v>
          </cell>
          <cell r="AA371">
            <v>40</v>
          </cell>
          <cell r="AB371">
            <v>22</v>
          </cell>
          <cell r="AC371" t="str">
            <v>Góralski</v>
          </cell>
          <cell r="AD371" t="str">
            <v>Guzik</v>
          </cell>
          <cell r="AE371" t="str">
            <v>kein 3. SR</v>
          </cell>
        </row>
        <row r="372">
          <cell r="Q372" t="str">
            <v>wU14-42</v>
          </cell>
          <cell r="R372">
            <v>38872</v>
          </cell>
          <cell r="S372" t="str">
            <v>11.15</v>
          </cell>
          <cell r="T372" t="str">
            <v>SO•1115•H</v>
          </cell>
          <cell r="U372" t="str">
            <v>wU14 Pl 17-24</v>
          </cell>
          <cell r="V372" t="str">
            <v>Pestalozzischule</v>
          </cell>
          <cell r="W372" t="str">
            <v>EOSC Offenbach</v>
          </cell>
          <cell r="X372" t="str">
            <v xml:space="preserve"> -</v>
          </cell>
          <cell r="Y372" t="str">
            <v>UAB Wien</v>
          </cell>
          <cell r="Z372" t="str">
            <v>wU14  TuS Lichterfelde</v>
          </cell>
          <cell r="AA372">
            <v>26</v>
          </cell>
          <cell r="AB372">
            <v>30</v>
          </cell>
          <cell r="AC372" t="str">
            <v>Seweryn</v>
          </cell>
          <cell r="AD372" t="str">
            <v>Gise</v>
          </cell>
          <cell r="AE372" t="str">
            <v>kein 3. SR</v>
          </cell>
        </row>
        <row r="373">
          <cell r="Q373" t="str">
            <v>wU16-39</v>
          </cell>
          <cell r="R373">
            <v>38872</v>
          </cell>
          <cell r="S373" t="str">
            <v>12.00</v>
          </cell>
          <cell r="T373" t="str">
            <v>SO•1200•H</v>
          </cell>
          <cell r="U373" t="str">
            <v>wU16 Gr A</v>
          </cell>
          <cell r="V373" t="str">
            <v>Pestalozzischule</v>
          </cell>
          <cell r="W373" t="str">
            <v>BG Zehlendorf 1</v>
          </cell>
          <cell r="X373" t="str">
            <v xml:space="preserve"> -</v>
          </cell>
          <cell r="Y373" t="str">
            <v>Walddörfer SV 1</v>
          </cell>
          <cell r="Z373" t="str">
            <v>wU14  UAB Wien</v>
          </cell>
          <cell r="AA373">
            <v>29</v>
          </cell>
          <cell r="AB373">
            <v>9</v>
          </cell>
          <cell r="AC373" t="str">
            <v>Prokes</v>
          </cell>
          <cell r="AD373" t="str">
            <v>Seweryn</v>
          </cell>
          <cell r="AE373" t="str">
            <v>kein 3. SR</v>
          </cell>
        </row>
        <row r="374">
          <cell r="Q374" t="str">
            <v>wU14-43</v>
          </cell>
          <cell r="R374">
            <v>38872</v>
          </cell>
          <cell r="S374" t="str">
            <v>12.45</v>
          </cell>
          <cell r="T374" t="str">
            <v>SO•1245•H</v>
          </cell>
          <cell r="U374" t="str">
            <v>wU14 Pl 17-24</v>
          </cell>
          <cell r="V374" t="str">
            <v>Pestalozzischule</v>
          </cell>
          <cell r="W374" t="str">
            <v>BG Hamburg-West</v>
          </cell>
          <cell r="X374" t="str">
            <v xml:space="preserve"> -</v>
          </cell>
          <cell r="Y374" t="str">
            <v>Hørsholm BBK 2</v>
          </cell>
          <cell r="Z374" t="str">
            <v>wU16  Walddörfer SV 1</v>
          </cell>
          <cell r="AA374">
            <v>8</v>
          </cell>
          <cell r="AB374">
            <v>71</v>
          </cell>
          <cell r="AC374" t="str">
            <v>Prokes</v>
          </cell>
          <cell r="AD374" t="str">
            <v>Seweryn</v>
          </cell>
          <cell r="AE374" t="str">
            <v>kein 3. SR</v>
          </cell>
        </row>
        <row r="375">
          <cell r="Q375" t="str">
            <v>wU14-44</v>
          </cell>
          <cell r="R375">
            <v>38872</v>
          </cell>
          <cell r="S375" t="str">
            <v>13.30</v>
          </cell>
          <cell r="T375" t="str">
            <v>SO•1330•H</v>
          </cell>
          <cell r="U375" t="str">
            <v>wU14 Pl 17-24</v>
          </cell>
          <cell r="V375" t="str">
            <v>Pestalozzischule</v>
          </cell>
          <cell r="W375" t="str">
            <v>Braunschweiger BG</v>
          </cell>
          <cell r="X375" t="str">
            <v xml:space="preserve"> -</v>
          </cell>
          <cell r="Y375" t="str">
            <v>Herner TC 2</v>
          </cell>
          <cell r="Z375" t="str">
            <v>wU14  Hørsholm BBK 2</v>
          </cell>
          <cell r="AA375">
            <v>34</v>
          </cell>
          <cell r="AB375">
            <v>23</v>
          </cell>
          <cell r="AC375" t="str">
            <v>Chudzicki</v>
          </cell>
          <cell r="AD375" t="str">
            <v>Cyniak</v>
          </cell>
          <cell r="AE375" t="str">
            <v>kein 3. SR</v>
          </cell>
        </row>
        <row r="376">
          <cell r="Q376" t="str">
            <v>mU14-25</v>
          </cell>
          <cell r="R376">
            <v>38872</v>
          </cell>
          <cell r="S376" t="str">
            <v>14.15</v>
          </cell>
          <cell r="T376" t="str">
            <v>SO•1415•H</v>
          </cell>
          <cell r="U376" t="str">
            <v>mU14 Gr A</v>
          </cell>
          <cell r="V376" t="str">
            <v>Pestalozzischule</v>
          </cell>
          <cell r="W376" t="str">
            <v>TG 1837 Hanau</v>
          </cell>
          <cell r="X376" t="str">
            <v xml:space="preserve"> -</v>
          </cell>
          <cell r="Y376" t="str">
            <v>BG Litzendorf 2</v>
          </cell>
          <cell r="Z376" t="str">
            <v>wU14  Herner TC 2</v>
          </cell>
          <cell r="AA376">
            <v>14</v>
          </cell>
          <cell r="AB376">
            <v>33</v>
          </cell>
          <cell r="AC376" t="str">
            <v>Chudzicki</v>
          </cell>
          <cell r="AD376" t="str">
            <v>Cyniak</v>
          </cell>
          <cell r="AE376" t="str">
            <v>kein 3. SR</v>
          </cell>
        </row>
        <row r="377">
          <cell r="Q377" t="str">
            <v>mU14-26</v>
          </cell>
          <cell r="R377">
            <v>38872</v>
          </cell>
          <cell r="S377" t="str">
            <v>15.00</v>
          </cell>
          <cell r="T377" t="str">
            <v>SO•1500•H</v>
          </cell>
          <cell r="U377" t="str">
            <v>mU14 Gr A</v>
          </cell>
          <cell r="V377" t="str">
            <v>Pestalozzischule</v>
          </cell>
          <cell r="W377" t="str">
            <v>MKS MOS Konin</v>
          </cell>
          <cell r="X377" t="str">
            <v xml:space="preserve"> -</v>
          </cell>
          <cell r="Y377" t="str">
            <v>CB Recklinghausen</v>
          </cell>
          <cell r="Z377" t="str">
            <v>mU14  BG Litzendorf 2</v>
          </cell>
          <cell r="AA377">
            <v>76</v>
          </cell>
          <cell r="AB377">
            <v>11</v>
          </cell>
          <cell r="AC377" t="str">
            <v>Jannsens</v>
          </cell>
          <cell r="AD377" t="str">
            <v>Dirks</v>
          </cell>
          <cell r="AE377" t="str">
            <v>kein 3. SR</v>
          </cell>
        </row>
        <row r="378">
          <cell r="Q378" t="str">
            <v>wU14-55</v>
          </cell>
          <cell r="R378">
            <v>38872</v>
          </cell>
          <cell r="S378" t="str">
            <v>15.45</v>
          </cell>
          <cell r="T378" t="str">
            <v>SO•1545•H</v>
          </cell>
          <cell r="U378" t="str">
            <v>wU14 Pl 21-24</v>
          </cell>
          <cell r="V378" t="str">
            <v>Pestalozzischule</v>
          </cell>
          <cell r="W378" t="str">
            <v>TuS Lichterfelde</v>
          </cell>
          <cell r="X378" t="str">
            <v xml:space="preserve"> -</v>
          </cell>
          <cell r="Y378" t="str">
            <v>EOSC Offenbach</v>
          </cell>
          <cell r="Z378" t="str">
            <v>mU14  CB Recklinghausen</v>
          </cell>
          <cell r="AA378">
            <v>43</v>
          </cell>
          <cell r="AB378">
            <v>16</v>
          </cell>
          <cell r="AC378" t="str">
            <v>Jannsens</v>
          </cell>
          <cell r="AD378" t="str">
            <v>Dirks</v>
          </cell>
          <cell r="AE378" t="str">
            <v>kein 3. SR</v>
          </cell>
        </row>
        <row r="379">
          <cell r="Q379" t="str">
            <v>wU14-53</v>
          </cell>
          <cell r="R379">
            <v>38872</v>
          </cell>
          <cell r="S379" t="str">
            <v>16.30</v>
          </cell>
          <cell r="T379" t="str">
            <v>SO•1630•H</v>
          </cell>
          <cell r="U379" t="str">
            <v>wU14 Pl 17-20</v>
          </cell>
          <cell r="V379" t="str">
            <v>Pestalozzischule</v>
          </cell>
          <cell r="W379" t="str">
            <v>UAB Wien</v>
          </cell>
          <cell r="X379" t="str">
            <v xml:space="preserve"> -</v>
          </cell>
          <cell r="Y379" t="str">
            <v>BC Marburg</v>
          </cell>
          <cell r="Z379" t="str">
            <v>wU14  EOSC Offenbach</v>
          </cell>
          <cell r="AA379">
            <v>23</v>
          </cell>
          <cell r="AB379">
            <v>34</v>
          </cell>
          <cell r="AC379" t="str">
            <v>Jannsens</v>
          </cell>
          <cell r="AD379" t="str">
            <v>Dirks</v>
          </cell>
          <cell r="AE379" t="str">
            <v>kein 3. SR</v>
          </cell>
        </row>
        <row r="380">
          <cell r="Q380" t="str">
            <v>wU14-56</v>
          </cell>
          <cell r="R380">
            <v>38872</v>
          </cell>
          <cell r="S380" t="str">
            <v>17.15</v>
          </cell>
          <cell r="T380" t="str">
            <v>SO•1715•H</v>
          </cell>
          <cell r="U380" t="str">
            <v>wU14 Pl 21-24</v>
          </cell>
          <cell r="V380" t="str">
            <v>Pestalozzischule</v>
          </cell>
          <cell r="W380" t="str">
            <v>BG Hamburg-West</v>
          </cell>
          <cell r="X380" t="str">
            <v xml:space="preserve"> -</v>
          </cell>
          <cell r="Y380" t="str">
            <v>Herner TC 2</v>
          </cell>
          <cell r="Z380" t="str">
            <v>wU14  BC Marburg</v>
          </cell>
          <cell r="AA380">
            <v>12</v>
          </cell>
          <cell r="AB380">
            <v>38</v>
          </cell>
          <cell r="AC380" t="str">
            <v>Maleszewski</v>
          </cell>
          <cell r="AD380" t="str">
            <v>Medrek</v>
          </cell>
          <cell r="AE380" t="str">
            <v>kein 3. SR</v>
          </cell>
        </row>
        <row r="381">
          <cell r="Q381" t="str">
            <v>wU14-54</v>
          </cell>
          <cell r="R381">
            <v>38872</v>
          </cell>
          <cell r="S381" t="str">
            <v>18.00</v>
          </cell>
          <cell r="T381" t="str">
            <v>SO•1800•H</v>
          </cell>
          <cell r="U381" t="str">
            <v>wU14 Pl 17-20</v>
          </cell>
          <cell r="V381" t="str">
            <v>Pestalozzischule</v>
          </cell>
          <cell r="W381" t="str">
            <v>Braunschweiger BG</v>
          </cell>
          <cell r="X381" t="str">
            <v xml:space="preserve"> -</v>
          </cell>
          <cell r="Y381" t="str">
            <v>Hørsholm BBK 2</v>
          </cell>
          <cell r="Z381" t="str">
            <v>wU14  Herner TC 2</v>
          </cell>
          <cell r="AA381">
            <v>6</v>
          </cell>
          <cell r="AB381">
            <v>53</v>
          </cell>
          <cell r="AC381" t="str">
            <v>Maleszewski</v>
          </cell>
          <cell r="AD381" t="str">
            <v>Medrek</v>
          </cell>
          <cell r="AE381" t="str">
            <v>kein 3. SR</v>
          </cell>
        </row>
        <row r="382">
          <cell r="Q382" t="str">
            <v>mU14-27</v>
          </cell>
          <cell r="R382">
            <v>38872</v>
          </cell>
          <cell r="S382" t="str">
            <v>18.45</v>
          </cell>
          <cell r="T382" t="str">
            <v>SO•1845•H</v>
          </cell>
          <cell r="U382" t="str">
            <v>mU14 Gr A</v>
          </cell>
          <cell r="V382" t="str">
            <v>Pestalozzischule</v>
          </cell>
          <cell r="W382" t="str">
            <v>TG 1837 Hanau</v>
          </cell>
          <cell r="X382" t="str">
            <v xml:space="preserve"> -</v>
          </cell>
          <cell r="Y382" t="str">
            <v>MKS MOS Konin</v>
          </cell>
          <cell r="Z382" t="str">
            <v>wU14  Hørsholm BBK 2</v>
          </cell>
          <cell r="AA382">
            <v>16</v>
          </cell>
          <cell r="AB382">
            <v>73</v>
          </cell>
          <cell r="AC382" t="str">
            <v>Bukowski</v>
          </cell>
          <cell r="AD382" t="str">
            <v xml:space="preserve">Brune </v>
          </cell>
          <cell r="AE382" t="str">
            <v>kein 3. SR</v>
          </cell>
        </row>
        <row r="383">
          <cell r="Q383" t="str">
            <v>mU14-28</v>
          </cell>
          <cell r="R383">
            <v>38872</v>
          </cell>
          <cell r="S383" t="str">
            <v>19.30</v>
          </cell>
          <cell r="T383" t="str">
            <v>SO•1930•H</v>
          </cell>
          <cell r="U383" t="str">
            <v>mU14 Gr A</v>
          </cell>
          <cell r="V383" t="str">
            <v>Pestalozzischule</v>
          </cell>
          <cell r="W383" t="str">
            <v>CB Recklinghausen</v>
          </cell>
          <cell r="X383" t="str">
            <v xml:space="preserve"> -</v>
          </cell>
          <cell r="Y383" t="str">
            <v>BG Litzendorf 2</v>
          </cell>
          <cell r="Z383" t="str">
            <v>mU14  MKS MOS Konin</v>
          </cell>
          <cell r="AA383">
            <v>20</v>
          </cell>
          <cell r="AB383">
            <v>30</v>
          </cell>
          <cell r="AC383" t="str">
            <v>Bukowski</v>
          </cell>
          <cell r="AD383" t="str">
            <v xml:space="preserve">Brune </v>
          </cell>
          <cell r="AE383" t="str">
            <v>kein 3. SR</v>
          </cell>
        </row>
        <row r="386">
          <cell r="W386" t="str">
            <v>Halle K - Nordschule</v>
          </cell>
        </row>
        <row r="388">
          <cell r="Q388" t="str">
            <v>HeHi-050</v>
          </cell>
          <cell r="R388">
            <v>38872</v>
          </cell>
          <cell r="S388" t="str">
            <v>09.00</v>
          </cell>
          <cell r="T388" t="str">
            <v>SO•0900•K</v>
          </cell>
          <cell r="U388" t="str">
            <v>HeHi Pl 1-16</v>
          </cell>
          <cell r="V388" t="str">
            <v>Nordschule</v>
          </cell>
          <cell r="W388" t="str">
            <v>UAB Wien</v>
          </cell>
          <cell r="X388" t="str">
            <v xml:space="preserve"> -</v>
          </cell>
          <cell r="Y388" t="str">
            <v>AMTV Rahlstedt</v>
          </cell>
          <cell r="Z388" t="str">
            <v>HeHi  Sigulda / Livonija</v>
          </cell>
          <cell r="AA388">
            <v>30</v>
          </cell>
          <cell r="AB388">
            <v>48</v>
          </cell>
          <cell r="AC388" t="str">
            <v>Harden</v>
          </cell>
          <cell r="AD388" t="str">
            <v>Jerab</v>
          </cell>
          <cell r="AE388" t="str">
            <v>kein 3. SR</v>
          </cell>
        </row>
        <row r="389">
          <cell r="Q389" t="str">
            <v>HeHi-049</v>
          </cell>
          <cell r="R389">
            <v>38872</v>
          </cell>
          <cell r="S389" t="str">
            <v>09.45</v>
          </cell>
          <cell r="T389" t="str">
            <v>SO•0945•K</v>
          </cell>
          <cell r="U389" t="str">
            <v>HeHi Pl 1-16</v>
          </cell>
          <cell r="V389" t="str">
            <v>Nordschule</v>
          </cell>
          <cell r="W389" t="str">
            <v>Sigulda / Livonija</v>
          </cell>
          <cell r="X389" t="str">
            <v xml:space="preserve"> -</v>
          </cell>
          <cell r="Y389" t="str">
            <v>BG Zehlendorf 1</v>
          </cell>
          <cell r="Z389" t="str">
            <v>HeHi  AMTV Rahlstedt</v>
          </cell>
          <cell r="AA389">
            <v>49</v>
          </cell>
          <cell r="AB389">
            <v>51</v>
          </cell>
          <cell r="AC389" t="str">
            <v>Harden</v>
          </cell>
          <cell r="AD389" t="str">
            <v>Jerab</v>
          </cell>
          <cell r="AE389" t="str">
            <v>kein 3. SR</v>
          </cell>
        </row>
        <row r="390">
          <cell r="Q390" t="str">
            <v>mU18-42</v>
          </cell>
          <cell r="R390">
            <v>38872</v>
          </cell>
          <cell r="S390" t="str">
            <v>10.30</v>
          </cell>
          <cell r="T390" t="str">
            <v>SO•1030•K</v>
          </cell>
          <cell r="U390" t="str">
            <v>mU18 Gr B</v>
          </cell>
          <cell r="V390" t="str">
            <v>Nordschule</v>
          </cell>
          <cell r="W390" t="str">
            <v>CB Recklinghausen</v>
          </cell>
          <cell r="X390" t="str">
            <v xml:space="preserve"> -</v>
          </cell>
          <cell r="Y390" t="str">
            <v>TG 1837 Hanau</v>
          </cell>
          <cell r="Z390" t="str">
            <v>HeHi  BG Zehlendorf 1</v>
          </cell>
          <cell r="AA390">
            <v>35</v>
          </cell>
          <cell r="AB390">
            <v>29</v>
          </cell>
          <cell r="AC390" t="str">
            <v>Bukowski</v>
          </cell>
          <cell r="AD390" t="str">
            <v>van der Bij</v>
          </cell>
          <cell r="AE390" t="str">
            <v>kein 3. SR</v>
          </cell>
        </row>
        <row r="391">
          <cell r="Q391" t="str">
            <v>wU16-42</v>
          </cell>
          <cell r="R391">
            <v>38872</v>
          </cell>
          <cell r="S391" t="str">
            <v>11.15</v>
          </cell>
          <cell r="T391" t="str">
            <v>SO•1115•K</v>
          </cell>
          <cell r="U391" t="str">
            <v>wU16 Gr B</v>
          </cell>
          <cell r="V391" t="str">
            <v>Nordschule</v>
          </cell>
          <cell r="W391" t="str">
            <v>Elmshorner MTV</v>
          </cell>
          <cell r="X391" t="str">
            <v xml:space="preserve"> -</v>
          </cell>
          <cell r="Y391" t="str">
            <v>CB Recklinghausen</v>
          </cell>
          <cell r="Z391" t="str">
            <v>mU18  TG 1837 Hanau</v>
          </cell>
          <cell r="AA391">
            <v>16</v>
          </cell>
          <cell r="AB391">
            <v>33</v>
          </cell>
          <cell r="AC391" t="str">
            <v>Bukowski</v>
          </cell>
          <cell r="AD391" t="str">
            <v>van der Bij</v>
          </cell>
          <cell r="AE391" t="str">
            <v>kein 3. SR</v>
          </cell>
        </row>
        <row r="392">
          <cell r="Q392" t="str">
            <v>DaHi-41</v>
          </cell>
          <cell r="R392">
            <v>38872</v>
          </cell>
          <cell r="S392" t="str">
            <v>12.00</v>
          </cell>
          <cell r="T392" t="str">
            <v>SO•1200•K</v>
          </cell>
          <cell r="U392" t="str">
            <v>DaHi Pl 17-24</v>
          </cell>
          <cell r="V392" t="str">
            <v>Nordschule</v>
          </cell>
          <cell r="W392" t="str">
            <v>MTV Itzehoe</v>
          </cell>
          <cell r="X392" t="str">
            <v xml:space="preserve"> -</v>
          </cell>
          <cell r="Y392" t="str">
            <v>MTV Trb. Lüneburg 2</v>
          </cell>
          <cell r="Z392" t="str">
            <v>wU16  CB Recklinghausen</v>
          </cell>
          <cell r="AA392">
            <v>36</v>
          </cell>
          <cell r="AB392">
            <v>39</v>
          </cell>
          <cell r="AC392" t="str">
            <v>Al Attar</v>
          </cell>
          <cell r="AD392" t="str">
            <v>Bause</v>
          </cell>
          <cell r="AE392" t="str">
            <v>kein 3. SR</v>
          </cell>
        </row>
        <row r="393">
          <cell r="Q393" t="str">
            <v>DaHi-42</v>
          </cell>
          <cell r="R393">
            <v>38872</v>
          </cell>
          <cell r="S393" t="str">
            <v>12.45</v>
          </cell>
          <cell r="T393" t="str">
            <v>SO•1245•K</v>
          </cell>
          <cell r="U393" t="str">
            <v>DaHi Pl 17-24</v>
          </cell>
          <cell r="V393" t="str">
            <v>Nordschule</v>
          </cell>
          <cell r="W393" t="str">
            <v>Hamburg Rahlstedt</v>
          </cell>
          <cell r="X393" t="str">
            <v xml:space="preserve"> -</v>
          </cell>
          <cell r="Y393" t="str">
            <v>BOB</v>
          </cell>
          <cell r="Z393" t="str">
            <v>DaHi  MTV Trb. Lüneburg 2</v>
          </cell>
          <cell r="AA393">
            <v>42</v>
          </cell>
          <cell r="AB393">
            <v>17</v>
          </cell>
          <cell r="AC393" t="str">
            <v>Al Attar</v>
          </cell>
          <cell r="AD393" t="str">
            <v>Bause</v>
          </cell>
          <cell r="AE393" t="str">
            <v>kein 3. SR</v>
          </cell>
        </row>
        <row r="394">
          <cell r="Q394" t="str">
            <v>mU18-31</v>
          </cell>
          <cell r="R394">
            <v>38872</v>
          </cell>
          <cell r="S394" t="str">
            <v>13.30</v>
          </cell>
          <cell r="T394" t="str">
            <v>SO•1330•K</v>
          </cell>
          <cell r="U394" t="str">
            <v>mU18 Pl 9-12</v>
          </cell>
          <cell r="V394" t="str">
            <v>Nordschule</v>
          </cell>
          <cell r="W394" t="str">
            <v>C&gt;&gt;Press Iserlohn</v>
          </cell>
          <cell r="X394" t="str">
            <v xml:space="preserve"> -</v>
          </cell>
          <cell r="Y394" t="str">
            <v>AMTV/Meiendorfer SV 2</v>
          </cell>
          <cell r="Z394" t="str">
            <v>DaHi  BOB</v>
          </cell>
          <cell r="AA394">
            <v>59</v>
          </cell>
          <cell r="AB394">
            <v>14</v>
          </cell>
          <cell r="AC394" t="str">
            <v>Fydrych</v>
          </cell>
          <cell r="AD394" t="str">
            <v>Gise</v>
          </cell>
          <cell r="AE394" t="str">
            <v>kein 3. SR</v>
          </cell>
        </row>
        <row r="395">
          <cell r="Q395" t="str">
            <v>mU18-32</v>
          </cell>
          <cell r="R395">
            <v>38872</v>
          </cell>
          <cell r="S395" t="str">
            <v>14.15</v>
          </cell>
          <cell r="T395" t="str">
            <v>SO•1415•K</v>
          </cell>
          <cell r="U395" t="str">
            <v>mU18 Pl 9-12</v>
          </cell>
          <cell r="V395" t="str">
            <v>Nordschule</v>
          </cell>
          <cell r="W395" t="str">
            <v>AMTV/Meiendorfer SV 1</v>
          </cell>
          <cell r="X395" t="str">
            <v xml:space="preserve"> -</v>
          </cell>
          <cell r="Y395" t="str">
            <v>Braunschweiger BG</v>
          </cell>
          <cell r="Z395" t="str">
            <v>mU18  AMTV/Meiendorfer SV 2</v>
          </cell>
          <cell r="AA395">
            <v>35</v>
          </cell>
          <cell r="AB395">
            <v>33</v>
          </cell>
          <cell r="AC395" t="str">
            <v>Fydrych</v>
          </cell>
          <cell r="AD395" t="str">
            <v>Gise</v>
          </cell>
          <cell r="AE395" t="str">
            <v>kein 3. SR</v>
          </cell>
        </row>
        <row r="396">
          <cell r="Q396" t="str">
            <v>mU18-43</v>
          </cell>
          <cell r="R396">
            <v>38872</v>
          </cell>
          <cell r="S396" t="str">
            <v>15.00</v>
          </cell>
          <cell r="T396" t="str">
            <v>SO•1500•K</v>
          </cell>
          <cell r="U396" t="str">
            <v>mU18 Gr B</v>
          </cell>
          <cell r="V396" t="str">
            <v>Nordschule</v>
          </cell>
          <cell r="W396" t="str">
            <v>Lok Stralsund</v>
          </cell>
          <cell r="X396" t="str">
            <v xml:space="preserve"> -</v>
          </cell>
          <cell r="Y396" t="str">
            <v>CB Recklinghausen</v>
          </cell>
          <cell r="Z396" t="str">
            <v>mU18  Braunschweiger BG</v>
          </cell>
          <cell r="AA396">
            <v>36</v>
          </cell>
          <cell r="AB396">
            <v>47</v>
          </cell>
          <cell r="AC396" t="str">
            <v>Kittlerova</v>
          </cell>
          <cell r="AD396" t="str">
            <v>Ras</v>
          </cell>
          <cell r="AE396" t="str">
            <v>kein 3. SR</v>
          </cell>
        </row>
        <row r="397">
          <cell r="Q397" t="str">
            <v>HeHi-069</v>
          </cell>
          <cell r="R397">
            <v>38872</v>
          </cell>
          <cell r="S397" t="str">
            <v>15.45</v>
          </cell>
          <cell r="T397" t="str">
            <v>SO•1545•K</v>
          </cell>
          <cell r="U397" t="str">
            <v>HeHi Pl 9-16</v>
          </cell>
          <cell r="V397" t="str">
            <v>Nordschule</v>
          </cell>
          <cell r="W397" t="str">
            <v>UAB Wien</v>
          </cell>
          <cell r="X397" t="str">
            <v xml:space="preserve"> -</v>
          </cell>
          <cell r="Y397" t="str">
            <v>Sigulda / Livonija</v>
          </cell>
          <cell r="Z397" t="str">
            <v>mU18  CB Recklinghausen</v>
          </cell>
          <cell r="AA397">
            <v>29</v>
          </cell>
          <cell r="AB397">
            <v>32</v>
          </cell>
          <cell r="AC397" t="str">
            <v>Kittlerova</v>
          </cell>
          <cell r="AD397" t="str">
            <v>Ras</v>
          </cell>
          <cell r="AE397" t="str">
            <v>kein 3. SR</v>
          </cell>
        </row>
        <row r="398">
          <cell r="Q398" t="str">
            <v>HeHi-065</v>
          </cell>
          <cell r="R398">
            <v>38872</v>
          </cell>
          <cell r="S398" t="str">
            <v>16.30</v>
          </cell>
          <cell r="T398" t="str">
            <v>SO•1630•K</v>
          </cell>
          <cell r="U398" t="str">
            <v>HeHi Pl 1-8</v>
          </cell>
          <cell r="V398" t="str">
            <v>Nordschule</v>
          </cell>
          <cell r="W398" t="str">
            <v>BG Zehlendorf 1</v>
          </cell>
          <cell r="X398" t="str">
            <v xml:space="preserve"> -</v>
          </cell>
          <cell r="Y398" t="str">
            <v>AMTV Rahlstedt</v>
          </cell>
          <cell r="Z398" t="str">
            <v>HeHi  Sigulda / Livonija</v>
          </cell>
          <cell r="AA398">
            <v>45</v>
          </cell>
          <cell r="AB398">
            <v>55</v>
          </cell>
          <cell r="AC398" t="str">
            <v>Kittlerova</v>
          </cell>
          <cell r="AD398" t="str">
            <v>Ras</v>
          </cell>
          <cell r="AE398" t="str">
            <v>kein 3. SR</v>
          </cell>
        </row>
        <row r="399">
          <cell r="Q399" t="str">
            <v>DaHi-55</v>
          </cell>
          <cell r="R399">
            <v>38872</v>
          </cell>
          <cell r="S399" t="str">
            <v>17.15</v>
          </cell>
          <cell r="T399" t="str">
            <v>SO•1715•K</v>
          </cell>
          <cell r="U399" t="str">
            <v>DaHi Pl 21-24</v>
          </cell>
          <cell r="V399" t="str">
            <v>Nordschule</v>
          </cell>
          <cell r="W399" t="str">
            <v>MTV Itzehoe</v>
          </cell>
          <cell r="X399" t="str">
            <v xml:space="preserve"> -</v>
          </cell>
          <cell r="Y399" t="str">
            <v>BOB</v>
          </cell>
          <cell r="Z399" t="str">
            <v>HeHi  AMTV Rahlstedt</v>
          </cell>
          <cell r="AA399">
            <v>36</v>
          </cell>
          <cell r="AB399">
            <v>24</v>
          </cell>
          <cell r="AC399" t="str">
            <v>Seweryn</v>
          </cell>
          <cell r="AD399" t="str">
            <v>Spyt</v>
          </cell>
          <cell r="AE399" t="str">
            <v>kein 3. SR</v>
          </cell>
        </row>
        <row r="400">
          <cell r="Q400" t="str">
            <v>DaHi-53</v>
          </cell>
          <cell r="R400">
            <v>38872</v>
          </cell>
          <cell r="S400" t="str">
            <v>18.00</v>
          </cell>
          <cell r="T400" t="str">
            <v>SO•1800•K</v>
          </cell>
          <cell r="U400" t="str">
            <v>DaHi Pl 17-20</v>
          </cell>
          <cell r="V400" t="str">
            <v>Nordschule</v>
          </cell>
          <cell r="W400" t="str">
            <v>Hamburg Rahlstedt</v>
          </cell>
          <cell r="X400" t="str">
            <v xml:space="preserve"> -</v>
          </cell>
          <cell r="Y400" t="str">
            <v>MTV Trb. Lüneburg 2</v>
          </cell>
          <cell r="Z400" t="str">
            <v>DaHi  BOB</v>
          </cell>
          <cell r="AA400">
            <v>20</v>
          </cell>
          <cell r="AB400">
            <v>21</v>
          </cell>
          <cell r="AC400" t="str">
            <v>Seweryn</v>
          </cell>
          <cell r="AD400" t="str">
            <v>Spyt</v>
          </cell>
          <cell r="AE400" t="str">
            <v>kein 3. SR</v>
          </cell>
        </row>
        <row r="401">
          <cell r="Q401" t="str">
            <v>mU18-44</v>
          </cell>
          <cell r="R401">
            <v>38872</v>
          </cell>
          <cell r="S401" t="str">
            <v>18.45</v>
          </cell>
          <cell r="T401" t="str">
            <v>SO•1845•K</v>
          </cell>
          <cell r="U401" t="str">
            <v>mU18 Gr B</v>
          </cell>
          <cell r="V401" t="str">
            <v>Nordschule</v>
          </cell>
          <cell r="W401" t="str">
            <v>TG 1837 Hanau</v>
          </cell>
          <cell r="X401" t="str">
            <v xml:space="preserve"> -</v>
          </cell>
          <cell r="Y401" t="str">
            <v>Lok Stralsund</v>
          </cell>
          <cell r="Z401" t="str">
            <v>DaHi  MTV Trb. Lüneburg 2</v>
          </cell>
          <cell r="AA401">
            <v>34</v>
          </cell>
          <cell r="AB401">
            <v>29</v>
          </cell>
          <cell r="AC401" t="str">
            <v>Ulu</v>
          </cell>
          <cell r="AD401" t="str">
            <v>Wieszner</v>
          </cell>
          <cell r="AE401" t="str">
            <v>kein 3. SR</v>
          </cell>
        </row>
        <row r="402">
          <cell r="Q402" t="str">
            <v>HeHi-085</v>
          </cell>
          <cell r="R402">
            <v>38872</v>
          </cell>
          <cell r="S402" t="str">
            <v>19.30</v>
          </cell>
          <cell r="T402" t="str">
            <v>SO•1930•K</v>
          </cell>
          <cell r="U402" t="str">
            <v>HeHi Pl 9-12</v>
          </cell>
          <cell r="V402" t="str">
            <v>Nordschule</v>
          </cell>
          <cell r="W402" t="str">
            <v>Sigulda / Livonija</v>
          </cell>
          <cell r="X402" t="str">
            <v xml:space="preserve"> -</v>
          </cell>
          <cell r="Y402" t="str">
            <v>Braunschweiger BG 1</v>
          </cell>
          <cell r="Z402" t="str">
            <v>mU18  Lok Stralsund</v>
          </cell>
          <cell r="AA402">
            <v>35</v>
          </cell>
          <cell r="AB402">
            <v>40</v>
          </cell>
          <cell r="AC402" t="str">
            <v>Ulu</v>
          </cell>
          <cell r="AD402" t="str">
            <v>Wieszner</v>
          </cell>
          <cell r="AE402" t="str">
            <v>kein 3. SR</v>
          </cell>
        </row>
        <row r="403">
          <cell r="Q403" t="str">
            <v>HeHi-083</v>
          </cell>
          <cell r="R403">
            <v>38872</v>
          </cell>
          <cell r="S403" t="str">
            <v>20.15</v>
          </cell>
          <cell r="T403" t="str">
            <v>SO•2015•K</v>
          </cell>
          <cell r="U403" t="str">
            <v>HeHi Pl 5-8</v>
          </cell>
          <cell r="V403" t="str">
            <v>Nordschule</v>
          </cell>
          <cell r="W403" t="str">
            <v>Lidingo Basket</v>
          </cell>
          <cell r="X403" t="str">
            <v xml:space="preserve"> -</v>
          </cell>
          <cell r="Y403" t="str">
            <v>BG Zehlendorf 1</v>
          </cell>
          <cell r="Z403" t="str">
            <v>HeHi  Braunschweiger BG 1</v>
          </cell>
          <cell r="AA403">
            <v>44</v>
          </cell>
          <cell r="AB403">
            <v>52</v>
          </cell>
          <cell r="AC403" t="str">
            <v>Andaker</v>
          </cell>
          <cell r="AD403" t="str">
            <v>Sinterniklaas</v>
          </cell>
          <cell r="AE403">
            <v>0</v>
          </cell>
        </row>
        <row r="404">
          <cell r="Q404" t="str">
            <v>HeHi-081</v>
          </cell>
          <cell r="R404">
            <v>38872</v>
          </cell>
          <cell r="S404" t="str">
            <v>21.00</v>
          </cell>
          <cell r="T404" t="str">
            <v>SO•2100•K</v>
          </cell>
          <cell r="U404" t="str">
            <v>HeHi Pl 1-4</v>
          </cell>
          <cell r="V404" t="str">
            <v>Nordschule</v>
          </cell>
          <cell r="W404" t="str">
            <v>AMTV Rahlstedt</v>
          </cell>
          <cell r="X404" t="str">
            <v xml:space="preserve"> -</v>
          </cell>
          <cell r="Y404" t="str">
            <v>Galabasket.de</v>
          </cell>
          <cell r="Z404" t="str">
            <v>HeHi  BG Zehlendorf 1</v>
          </cell>
          <cell r="AA404">
            <v>37</v>
          </cell>
          <cell r="AB404">
            <v>42</v>
          </cell>
          <cell r="AC404" t="str">
            <v>Andaker</v>
          </cell>
          <cell r="AD404" t="str">
            <v>Sinterniklaas</v>
          </cell>
          <cell r="AE404">
            <v>0</v>
          </cell>
        </row>
        <row r="407">
          <cell r="W407" t="str">
            <v>Halle PA - Drosteschule unten</v>
          </cell>
        </row>
        <row r="409">
          <cell r="Q409" t="str">
            <v>wU14-25</v>
          </cell>
          <cell r="R409">
            <v>38872</v>
          </cell>
          <cell r="S409" t="str">
            <v>09.00</v>
          </cell>
          <cell r="T409" t="str">
            <v>SO•0900•PA</v>
          </cell>
          <cell r="U409" t="str">
            <v>wU14 Pl 1-16</v>
          </cell>
          <cell r="V409" t="str">
            <v>Drosteschule unten</v>
          </cell>
          <cell r="W409" t="str">
            <v>Walddörfer SV</v>
          </cell>
          <cell r="X409" t="str">
            <v xml:space="preserve"> -</v>
          </cell>
          <cell r="Y409" t="str">
            <v>TV Bensberg</v>
          </cell>
          <cell r="Z409" t="str">
            <v>wU14  SG Wolfenbüttel</v>
          </cell>
          <cell r="AA409">
            <v>8</v>
          </cell>
          <cell r="AB409">
            <v>65</v>
          </cell>
          <cell r="AC409" t="str">
            <v>Mensik</v>
          </cell>
          <cell r="AD409" t="str">
            <v>Kec</v>
          </cell>
          <cell r="AE409" t="str">
            <v>kein 3. SR</v>
          </cell>
        </row>
        <row r="410">
          <cell r="Q410" t="str">
            <v>wU14-27</v>
          </cell>
          <cell r="R410">
            <v>38872</v>
          </cell>
          <cell r="S410" t="str">
            <v>09.45</v>
          </cell>
          <cell r="T410" t="str">
            <v>SO•0945•PA</v>
          </cell>
          <cell r="U410" t="str">
            <v>wU14 Pl 1-16</v>
          </cell>
          <cell r="V410" t="str">
            <v>Drosteschule unten</v>
          </cell>
          <cell r="W410" t="str">
            <v>SG Wolfenbüttel</v>
          </cell>
          <cell r="X410" t="str">
            <v xml:space="preserve"> -</v>
          </cell>
          <cell r="Y410" t="str">
            <v>BK Amager</v>
          </cell>
          <cell r="Z410" t="str">
            <v>wU14  TV Bensberg</v>
          </cell>
          <cell r="AA410">
            <v>8</v>
          </cell>
          <cell r="AB410">
            <v>57</v>
          </cell>
          <cell r="AC410" t="str">
            <v>Mensik</v>
          </cell>
          <cell r="AD410" t="str">
            <v>Kec</v>
          </cell>
          <cell r="AE410" t="str">
            <v>kein 3. SR</v>
          </cell>
        </row>
        <row r="411">
          <cell r="Q411" t="str">
            <v>wU14-29</v>
          </cell>
          <cell r="R411">
            <v>38872</v>
          </cell>
          <cell r="S411" t="str">
            <v>10.30</v>
          </cell>
          <cell r="T411" t="str">
            <v>SO•1030•PA</v>
          </cell>
          <cell r="U411" t="str">
            <v>wU14 Pl 1-16</v>
          </cell>
          <cell r="V411" t="str">
            <v>Drosteschule unten</v>
          </cell>
          <cell r="W411" t="str">
            <v>Eintracht Frankfurt</v>
          </cell>
          <cell r="X411" t="str">
            <v xml:space="preserve"> -</v>
          </cell>
          <cell r="Y411" t="str">
            <v>UKS Jordan</v>
          </cell>
          <cell r="Z411" t="str">
            <v>wU14  BK Amager</v>
          </cell>
          <cell r="AA411">
            <v>17</v>
          </cell>
          <cell r="AB411">
            <v>62</v>
          </cell>
          <cell r="AC411" t="str">
            <v>Jannsens</v>
          </cell>
          <cell r="AD411" t="str">
            <v>Kittlerova</v>
          </cell>
          <cell r="AE411" t="str">
            <v>kein 3. SR</v>
          </cell>
        </row>
        <row r="412">
          <cell r="Q412" t="str">
            <v>mU14-13</v>
          </cell>
          <cell r="R412">
            <v>38872</v>
          </cell>
          <cell r="S412" t="str">
            <v>11.15</v>
          </cell>
          <cell r="T412" t="str">
            <v>SO•1115•PA</v>
          </cell>
          <cell r="U412" t="str">
            <v>mU14 Pl 1-8</v>
          </cell>
          <cell r="V412" t="str">
            <v>Drosteschule unten</v>
          </cell>
          <cell r="W412" t="str">
            <v>Döbling Wien</v>
          </cell>
          <cell r="X412" t="str">
            <v xml:space="preserve"> -</v>
          </cell>
          <cell r="Y412" t="str">
            <v>Hypo Mistelbach</v>
          </cell>
          <cell r="Z412" t="str">
            <v>wU14  UKS Jordan</v>
          </cell>
          <cell r="AA412">
            <v>29</v>
          </cell>
          <cell r="AB412">
            <v>36</v>
          </cell>
          <cell r="AC412" t="str">
            <v>Jannsens</v>
          </cell>
          <cell r="AD412" t="str">
            <v>Kittlerova</v>
          </cell>
          <cell r="AE412" t="str">
            <v>kein 3. SR</v>
          </cell>
        </row>
        <row r="413">
          <cell r="Q413" t="str">
            <v>mU14-14</v>
          </cell>
          <cell r="R413">
            <v>38872</v>
          </cell>
          <cell r="S413" t="str">
            <v>12.00</v>
          </cell>
          <cell r="T413" t="str">
            <v>SO•1200•PA</v>
          </cell>
          <cell r="U413" t="str">
            <v>mU14 Pl 1-8</v>
          </cell>
          <cell r="V413" t="str">
            <v>Drosteschule unten</v>
          </cell>
          <cell r="W413" t="str">
            <v>Eintracht Frankfurt</v>
          </cell>
          <cell r="X413" t="str">
            <v xml:space="preserve"> -</v>
          </cell>
          <cell r="Y413" t="str">
            <v>WAT 22</v>
          </cell>
          <cell r="Z413" t="str">
            <v>mU14  Hypo Mistelbach</v>
          </cell>
          <cell r="AA413">
            <v>23</v>
          </cell>
          <cell r="AB413">
            <v>43</v>
          </cell>
          <cell r="AC413" t="str">
            <v>Ciesielski</v>
          </cell>
          <cell r="AD413" t="str">
            <v>Góralski</v>
          </cell>
          <cell r="AE413" t="str">
            <v>kein 3. SR</v>
          </cell>
        </row>
        <row r="414">
          <cell r="Q414" t="str">
            <v>wU14-33</v>
          </cell>
          <cell r="R414">
            <v>38872</v>
          </cell>
          <cell r="S414" t="str">
            <v>12.45</v>
          </cell>
          <cell r="T414" t="str">
            <v>SO•1245•PA</v>
          </cell>
          <cell r="U414" t="str">
            <v>wU14 Pl 1-8</v>
          </cell>
          <cell r="V414" t="str">
            <v>Drosteschule unten</v>
          </cell>
          <cell r="W414" t="str">
            <v>TV Bensberg</v>
          </cell>
          <cell r="X414" t="str">
            <v xml:space="preserve"> -</v>
          </cell>
          <cell r="Y414" t="str">
            <v>CB Recklinghausen</v>
          </cell>
          <cell r="Z414" t="str">
            <v>mU14  WAT 22</v>
          </cell>
          <cell r="AA414">
            <v>52</v>
          </cell>
          <cell r="AB414">
            <v>17</v>
          </cell>
          <cell r="AC414" t="str">
            <v>Ciesielski</v>
          </cell>
          <cell r="AD414" t="str">
            <v>Góralski</v>
          </cell>
          <cell r="AE414" t="str">
            <v>kein 3. SR</v>
          </cell>
        </row>
        <row r="415">
          <cell r="Q415" t="str">
            <v>wU14-34</v>
          </cell>
          <cell r="R415">
            <v>38872</v>
          </cell>
          <cell r="S415" t="str">
            <v>13.30</v>
          </cell>
          <cell r="T415" t="str">
            <v>SO•1330•PA</v>
          </cell>
          <cell r="U415" t="str">
            <v>wU14 Pl 1-8</v>
          </cell>
          <cell r="V415" t="str">
            <v>Drosteschule unten</v>
          </cell>
          <cell r="W415" t="str">
            <v>BK Amager</v>
          </cell>
          <cell r="X415" t="str">
            <v xml:space="preserve"> -</v>
          </cell>
          <cell r="Y415" t="str">
            <v>MKS Miastko</v>
          </cell>
          <cell r="Z415" t="str">
            <v>wU14  CB Recklinghausen</v>
          </cell>
          <cell r="AA415">
            <v>72</v>
          </cell>
          <cell r="AB415">
            <v>16</v>
          </cell>
          <cell r="AC415" t="str">
            <v>Kowalczyk</v>
          </cell>
          <cell r="AD415" t="str">
            <v>Lasocki</v>
          </cell>
          <cell r="AE415" t="str">
            <v>kein 3. SR</v>
          </cell>
        </row>
        <row r="416">
          <cell r="Q416" t="str">
            <v>wU14-35</v>
          </cell>
          <cell r="R416">
            <v>38872</v>
          </cell>
          <cell r="S416" t="str">
            <v>14.15</v>
          </cell>
          <cell r="T416" t="str">
            <v>SO•1415•PA</v>
          </cell>
          <cell r="U416" t="str">
            <v>wU14 Pl 1-8</v>
          </cell>
          <cell r="V416" t="str">
            <v>Drosteschule unten</v>
          </cell>
          <cell r="W416" t="str">
            <v>UKS Jordan</v>
          </cell>
          <cell r="X416" t="str">
            <v xml:space="preserve"> -</v>
          </cell>
          <cell r="Y416" t="str">
            <v>Herner TC 1</v>
          </cell>
          <cell r="Z416" t="str">
            <v>wU14  MKS Miastko</v>
          </cell>
          <cell r="AA416">
            <v>33</v>
          </cell>
          <cell r="AB416">
            <v>18</v>
          </cell>
          <cell r="AC416" t="str">
            <v>Kowalczyk</v>
          </cell>
          <cell r="AD416" t="str">
            <v>Lasocki</v>
          </cell>
          <cell r="AE416" t="str">
            <v>kein 3. SR</v>
          </cell>
        </row>
        <row r="417">
          <cell r="Q417" t="str">
            <v>wU14-39</v>
          </cell>
          <cell r="R417">
            <v>38872</v>
          </cell>
          <cell r="S417" t="str">
            <v>15.00</v>
          </cell>
          <cell r="T417" t="str">
            <v>SO•1500•PA</v>
          </cell>
          <cell r="U417" t="str">
            <v>wU14 Pl 9-16</v>
          </cell>
          <cell r="V417" t="str">
            <v>Drosteschule unten</v>
          </cell>
          <cell r="W417" t="str">
            <v>VfL Grasdorf (a.K.)</v>
          </cell>
          <cell r="X417" t="str">
            <v xml:space="preserve"> -</v>
          </cell>
          <cell r="Y417" t="str">
            <v>Eintracht Frankfurt</v>
          </cell>
          <cell r="Z417" t="str">
            <v>wU14  Herner TC 1</v>
          </cell>
          <cell r="AA417">
            <v>39</v>
          </cell>
          <cell r="AB417">
            <v>26</v>
          </cell>
          <cell r="AC417" t="str">
            <v>Koc</v>
          </cell>
          <cell r="AD417" t="str">
            <v>Raile</v>
          </cell>
          <cell r="AE417" t="str">
            <v>kein 3. SR</v>
          </cell>
        </row>
        <row r="418">
          <cell r="Q418" t="str">
            <v>wU16-40</v>
          </cell>
          <cell r="R418">
            <v>38872</v>
          </cell>
          <cell r="S418" t="str">
            <v>15.45</v>
          </cell>
          <cell r="T418" t="str">
            <v>SO•1545•PA</v>
          </cell>
          <cell r="U418" t="str">
            <v>wU16 Gr A</v>
          </cell>
          <cell r="V418" t="str">
            <v>Drosteschule unten</v>
          </cell>
          <cell r="W418" t="str">
            <v>Walddörfer SV 2</v>
          </cell>
          <cell r="X418" t="str">
            <v xml:space="preserve"> -</v>
          </cell>
          <cell r="Y418" t="str">
            <v>BG Zehlendorf 1</v>
          </cell>
          <cell r="Z418" t="str">
            <v>wU14  Eintracht Frankfurt</v>
          </cell>
          <cell r="AA418">
            <v>12</v>
          </cell>
          <cell r="AB418">
            <v>33</v>
          </cell>
          <cell r="AC418" t="str">
            <v>Koc</v>
          </cell>
          <cell r="AD418" t="str">
            <v>Raile</v>
          </cell>
          <cell r="AE418" t="str">
            <v>kein 3. SR</v>
          </cell>
        </row>
        <row r="419">
          <cell r="Q419" t="str">
            <v>mU14-19</v>
          </cell>
          <cell r="R419">
            <v>38872</v>
          </cell>
          <cell r="S419" t="str">
            <v>16.30</v>
          </cell>
          <cell r="T419" t="str">
            <v>SO•1630•PA</v>
          </cell>
          <cell r="U419" t="str">
            <v>mU14 Pl 5-8</v>
          </cell>
          <cell r="V419" t="str">
            <v>Drosteschule unten</v>
          </cell>
          <cell r="W419" t="str">
            <v>Eintracht Frankfurt</v>
          </cell>
          <cell r="X419" t="str">
            <v xml:space="preserve"> -</v>
          </cell>
          <cell r="Y419" t="str">
            <v>Döbling Wien</v>
          </cell>
          <cell r="Z419" t="str">
            <v>wU16  BG Zehlendorf 1</v>
          </cell>
          <cell r="AA419">
            <v>56</v>
          </cell>
          <cell r="AB419">
            <v>34</v>
          </cell>
          <cell r="AC419" t="str">
            <v>Koc</v>
          </cell>
          <cell r="AD419" t="str">
            <v>Raile</v>
          </cell>
          <cell r="AE419" t="str">
            <v>kein 3. SR</v>
          </cell>
        </row>
        <row r="420">
          <cell r="Q420" t="str">
            <v>wU14-49</v>
          </cell>
          <cell r="R420">
            <v>38872</v>
          </cell>
          <cell r="S420" t="str">
            <v>17.15</v>
          </cell>
          <cell r="T420" t="str">
            <v>SO•1715•PA</v>
          </cell>
          <cell r="U420" t="str">
            <v>wU14 Pl 9-12</v>
          </cell>
          <cell r="V420" t="str">
            <v>Drosteschule unten</v>
          </cell>
          <cell r="W420" t="str">
            <v>SG Wolfenbüttel</v>
          </cell>
          <cell r="X420" t="str">
            <v xml:space="preserve"> -</v>
          </cell>
          <cell r="Y420" t="str">
            <v>VfL Bochum BG</v>
          </cell>
          <cell r="Z420" t="str">
            <v>mU14  Döbling Wien</v>
          </cell>
          <cell r="AA420">
            <v>43</v>
          </cell>
          <cell r="AB420">
            <v>18</v>
          </cell>
          <cell r="AC420" t="str">
            <v>Kadam</v>
          </cell>
          <cell r="AD420" t="str">
            <v>Koutek</v>
          </cell>
          <cell r="AE420" t="str">
            <v>kein 3. SR</v>
          </cell>
        </row>
        <row r="421">
          <cell r="Q421" t="str">
            <v>wU14-47</v>
          </cell>
          <cell r="R421">
            <v>38872</v>
          </cell>
          <cell r="S421" t="str">
            <v>18.00</v>
          </cell>
          <cell r="T421" t="str">
            <v>SO•1800•PA</v>
          </cell>
          <cell r="U421" t="str">
            <v>wU14 Pl 5-8</v>
          </cell>
          <cell r="V421" t="str">
            <v>Drosteschule unten</v>
          </cell>
          <cell r="W421" t="str">
            <v>MKS Miastko</v>
          </cell>
          <cell r="X421" t="str">
            <v xml:space="preserve"> -</v>
          </cell>
          <cell r="Y421" t="str">
            <v>CB Recklinghausen</v>
          </cell>
          <cell r="Z421" t="str">
            <v>wU14  VfL Bochum BG</v>
          </cell>
          <cell r="AA421">
            <v>36</v>
          </cell>
          <cell r="AB421">
            <v>29</v>
          </cell>
          <cell r="AC421" t="str">
            <v>Kadam</v>
          </cell>
          <cell r="AD421" t="str">
            <v>Koutek</v>
          </cell>
          <cell r="AE421" t="str">
            <v>kein 3. SR</v>
          </cell>
        </row>
        <row r="422">
          <cell r="Q422" t="str">
            <v>wU14-50</v>
          </cell>
          <cell r="R422">
            <v>38872</v>
          </cell>
          <cell r="S422" t="str">
            <v>18.45</v>
          </cell>
          <cell r="T422" t="str">
            <v>SO•1845•PA</v>
          </cell>
          <cell r="U422" t="str">
            <v>wU14 Pl 9-12</v>
          </cell>
          <cell r="V422" t="str">
            <v>Drosteschule unten</v>
          </cell>
          <cell r="W422" t="str">
            <v>MKS MOS Konin</v>
          </cell>
          <cell r="X422" t="str">
            <v xml:space="preserve"> -</v>
          </cell>
          <cell r="Y422" t="str">
            <v>VfL Grasdorf (a.K.)</v>
          </cell>
          <cell r="Z422" t="str">
            <v>wU14  CB Recklinghausen</v>
          </cell>
          <cell r="AA422">
            <v>25</v>
          </cell>
          <cell r="AB422">
            <v>24</v>
          </cell>
          <cell r="AC422" t="str">
            <v>Lasocki</v>
          </cell>
          <cell r="AD422" t="str">
            <v>Koutek</v>
          </cell>
          <cell r="AE422" t="str">
            <v>kein 3. SR</v>
          </cell>
        </row>
        <row r="423">
          <cell r="Q423" t="str">
            <v>wU16-41</v>
          </cell>
          <cell r="R423">
            <v>38872</v>
          </cell>
          <cell r="S423" t="str">
            <v>19.30</v>
          </cell>
          <cell r="T423" t="str">
            <v>SO•1930•PA</v>
          </cell>
          <cell r="U423" t="str">
            <v>wU16 Gr A</v>
          </cell>
          <cell r="V423" t="str">
            <v>Drosteschule unten</v>
          </cell>
          <cell r="W423" t="str">
            <v>Walddörfer SV 1</v>
          </cell>
          <cell r="X423" t="str">
            <v xml:space="preserve"> -</v>
          </cell>
          <cell r="Y423" t="str">
            <v>Walddörfer SV 2</v>
          </cell>
          <cell r="Z423" t="str">
            <v>wU14  VfL Grasdorf (a.K.)</v>
          </cell>
          <cell r="AA423">
            <v>66</v>
          </cell>
          <cell r="AB423">
            <v>11</v>
          </cell>
          <cell r="AC423" t="str">
            <v>Lasocki</v>
          </cell>
          <cell r="AD423" t="str">
            <v>Bielnik</v>
          </cell>
          <cell r="AE423" t="str">
            <v>kein 3. SR</v>
          </cell>
        </row>
        <row r="424">
          <cell r="Q424" t="str">
            <v>mU16-093</v>
          </cell>
          <cell r="R424">
            <v>38872</v>
          </cell>
          <cell r="S424" t="str">
            <v>20.15</v>
          </cell>
          <cell r="T424" t="str">
            <v>SO•2015•PA</v>
          </cell>
          <cell r="U424" t="str">
            <v>mU16 Pl 25-28</v>
          </cell>
          <cell r="V424" t="str">
            <v>Drosteschule unten</v>
          </cell>
          <cell r="W424" t="str">
            <v>BG Zehlendorf 2</v>
          </cell>
          <cell r="X424" t="str">
            <v xml:space="preserve"> -</v>
          </cell>
          <cell r="Y424" t="str">
            <v>BC Marburg</v>
          </cell>
          <cell r="Z424" t="str">
            <v>wU16  Walddörfer SV 2</v>
          </cell>
          <cell r="AA424">
            <v>20</v>
          </cell>
          <cell r="AB424">
            <v>0</v>
          </cell>
          <cell r="AC424" t="str">
            <v>Bielnik</v>
          </cell>
          <cell r="AD424" t="str">
            <v>Baranowski</v>
          </cell>
          <cell r="AE424" t="str">
            <v>kein 3. SR</v>
          </cell>
        </row>
        <row r="425">
          <cell r="Q425" t="str">
            <v>mU16-095</v>
          </cell>
          <cell r="R425">
            <v>38872</v>
          </cell>
          <cell r="S425" t="str">
            <v>21.00</v>
          </cell>
          <cell r="T425" t="str">
            <v>SO•2100•PA</v>
          </cell>
          <cell r="U425" t="str">
            <v>mU16 Pl 29-32</v>
          </cell>
          <cell r="V425" t="str">
            <v>Drosteschule unten</v>
          </cell>
          <cell r="W425" t="str">
            <v>EOSC Offenbach</v>
          </cell>
          <cell r="X425" t="str">
            <v xml:space="preserve"> -</v>
          </cell>
          <cell r="Y425" t="str">
            <v>Rumelner TV 2</v>
          </cell>
          <cell r="Z425" t="str">
            <v>mU16  BC Marburg</v>
          </cell>
          <cell r="AA425">
            <v>52</v>
          </cell>
          <cell r="AB425">
            <v>24</v>
          </cell>
          <cell r="AC425" t="str">
            <v>Majak</v>
          </cell>
          <cell r="AD425" t="str">
            <v>Baranowski</v>
          </cell>
          <cell r="AE425" t="str">
            <v>kein 3. SR</v>
          </cell>
        </row>
        <row r="427">
          <cell r="W427" t="str">
            <v>Sonntag, den 04.06.2006</v>
          </cell>
        </row>
        <row r="428">
          <cell r="S428" t="str">
            <v>Zeit</v>
          </cell>
          <cell r="T428" t="str">
            <v>Spielnr.</v>
          </cell>
          <cell r="U428" t="str">
            <v>Liga</v>
          </cell>
          <cell r="V428" t="str">
            <v>Halle</v>
          </cell>
          <cell r="W428" t="str">
            <v>Team A</v>
          </cell>
          <cell r="Y428" t="str">
            <v>Team B</v>
          </cell>
          <cell r="Z428" t="str">
            <v>Kampfgericht</v>
          </cell>
          <cell r="AA428" t="str">
            <v>Erg A</v>
          </cell>
          <cell r="AB428" t="str">
            <v>Erg B</v>
          </cell>
        </row>
        <row r="429">
          <cell r="W429" t="str">
            <v>Halle PB - Drosteschule oben</v>
          </cell>
        </row>
        <row r="431">
          <cell r="Q431" t="str">
            <v>wU14-26</v>
          </cell>
          <cell r="R431">
            <v>38872</v>
          </cell>
          <cell r="S431" t="str">
            <v>09.00</v>
          </cell>
          <cell r="T431" t="str">
            <v>SO•0900•PB</v>
          </cell>
          <cell r="U431" t="str">
            <v>wU14 Pl 1-16</v>
          </cell>
          <cell r="V431" t="str">
            <v>Drosteschule oben</v>
          </cell>
          <cell r="W431" t="str">
            <v>VfL Bochum BG</v>
          </cell>
          <cell r="X431" t="str">
            <v xml:space="preserve"> -</v>
          </cell>
          <cell r="Y431" t="str">
            <v>CB Recklinghausen</v>
          </cell>
          <cell r="Z431" t="str">
            <v>wU14  BG Dorsten</v>
          </cell>
          <cell r="AA431">
            <v>25</v>
          </cell>
          <cell r="AB431">
            <v>51</v>
          </cell>
          <cell r="AC431" t="str">
            <v>Pastusiak</v>
          </cell>
          <cell r="AD431" t="str">
            <v>Pencik</v>
          </cell>
          <cell r="AE431" t="str">
            <v>kein 3. SR</v>
          </cell>
        </row>
        <row r="432">
          <cell r="Q432" t="str">
            <v>wU14-28</v>
          </cell>
          <cell r="R432">
            <v>38872</v>
          </cell>
          <cell r="S432" t="str">
            <v>09.45</v>
          </cell>
          <cell r="T432" t="str">
            <v>SO•0945•PB</v>
          </cell>
          <cell r="U432" t="str">
            <v>wU14 Pl 1-16</v>
          </cell>
          <cell r="V432" t="str">
            <v>Drosteschule oben</v>
          </cell>
          <cell r="W432" t="str">
            <v>BG Dorsten</v>
          </cell>
          <cell r="X432" t="str">
            <v xml:space="preserve"> -</v>
          </cell>
          <cell r="Y432" t="str">
            <v>MKS Miastko</v>
          </cell>
          <cell r="Z432" t="str">
            <v>wU14  CB Recklinghausen</v>
          </cell>
          <cell r="AA432">
            <v>14</v>
          </cell>
          <cell r="AB432">
            <v>67</v>
          </cell>
          <cell r="AC432" t="str">
            <v>Pastusiak</v>
          </cell>
          <cell r="AD432" t="str">
            <v>Pencik</v>
          </cell>
          <cell r="AE432" t="str">
            <v>kein 3. SR</v>
          </cell>
        </row>
        <row r="433">
          <cell r="Q433" t="str">
            <v>wU14-30</v>
          </cell>
          <cell r="R433">
            <v>38872</v>
          </cell>
          <cell r="S433" t="str">
            <v>10.30</v>
          </cell>
          <cell r="T433" t="str">
            <v>SO•1030•PB</v>
          </cell>
          <cell r="U433" t="str">
            <v>wU14 Pl 1-16</v>
          </cell>
          <cell r="V433" t="str">
            <v>Drosteschule oben</v>
          </cell>
          <cell r="W433" t="str">
            <v>VfL Grasdorf (a.K.)</v>
          </cell>
          <cell r="X433" t="str">
            <v xml:space="preserve"> -</v>
          </cell>
          <cell r="Y433" t="str">
            <v>Herner TC 1</v>
          </cell>
          <cell r="Z433" t="str">
            <v>wU14  MKS Miastko</v>
          </cell>
          <cell r="AA433">
            <v>28</v>
          </cell>
          <cell r="AB433">
            <v>44</v>
          </cell>
          <cell r="AC433" t="str">
            <v>Koc</v>
          </cell>
          <cell r="AD433" t="str">
            <v>Rogalski</v>
          </cell>
          <cell r="AE433" t="str">
            <v>kein 3. SR</v>
          </cell>
        </row>
        <row r="434">
          <cell r="Q434" t="str">
            <v>mU14-15</v>
          </cell>
          <cell r="R434">
            <v>38872</v>
          </cell>
          <cell r="S434" t="str">
            <v>11.15</v>
          </cell>
          <cell r="T434" t="str">
            <v>SO•1115•PB</v>
          </cell>
          <cell r="U434" t="str">
            <v>mU14 Pl 1-8</v>
          </cell>
          <cell r="V434" t="str">
            <v>Drosteschule oben</v>
          </cell>
          <cell r="W434" t="str">
            <v>Horsens IC</v>
          </cell>
          <cell r="X434" t="str">
            <v xml:space="preserve"> -</v>
          </cell>
          <cell r="Y434" t="str">
            <v>AMTV/Meiendorfer SV</v>
          </cell>
          <cell r="Z434" t="str">
            <v>wU14  Herner TC 1</v>
          </cell>
          <cell r="AA434">
            <v>16</v>
          </cell>
          <cell r="AB434">
            <v>47</v>
          </cell>
          <cell r="AC434" t="str">
            <v>Koc</v>
          </cell>
          <cell r="AD434" t="str">
            <v>Rogalski</v>
          </cell>
          <cell r="AE434" t="str">
            <v>kein 3. SR</v>
          </cell>
        </row>
        <row r="435">
          <cell r="Q435" t="str">
            <v>mU14-16</v>
          </cell>
          <cell r="R435">
            <v>38872</v>
          </cell>
          <cell r="S435" t="str">
            <v>12.00</v>
          </cell>
          <cell r="T435" t="str">
            <v>SO•1200•PB</v>
          </cell>
          <cell r="U435" t="str">
            <v>mU14 Pl 1-8</v>
          </cell>
          <cell r="V435" t="str">
            <v>Drosteschule oben</v>
          </cell>
          <cell r="W435" t="str">
            <v>BG Zehlendorf</v>
          </cell>
          <cell r="X435" t="str">
            <v xml:space="preserve"> -</v>
          </cell>
          <cell r="Y435" t="str">
            <v>BG Litzendorf 1</v>
          </cell>
          <cell r="Z435" t="str">
            <v>mU14  AMTV/Meiendorfer SV</v>
          </cell>
          <cell r="AA435">
            <v>33</v>
          </cell>
          <cell r="AB435">
            <v>60</v>
          </cell>
          <cell r="AC435" t="str">
            <v>Bielnik</v>
          </cell>
          <cell r="AD435" t="str">
            <v xml:space="preserve">Brune </v>
          </cell>
          <cell r="AE435" t="str">
            <v>kein 3. SR</v>
          </cell>
        </row>
        <row r="436">
          <cell r="Q436" t="str">
            <v>wU14-37</v>
          </cell>
          <cell r="R436">
            <v>38872</v>
          </cell>
          <cell r="S436" t="str">
            <v>12.45</v>
          </cell>
          <cell r="T436" t="str">
            <v>SO•1245•PB</v>
          </cell>
          <cell r="U436" t="str">
            <v>wU14 Pl 9-16</v>
          </cell>
          <cell r="V436" t="str">
            <v>Drosteschule oben</v>
          </cell>
          <cell r="W436" t="str">
            <v>VfL Bochum BG</v>
          </cell>
          <cell r="X436" t="str">
            <v xml:space="preserve"> -</v>
          </cell>
          <cell r="Y436" t="str">
            <v>Walddörfer SV</v>
          </cell>
          <cell r="Z436" t="str">
            <v>mU14  BG Litzendorf 1</v>
          </cell>
          <cell r="AA436">
            <v>44</v>
          </cell>
          <cell r="AB436">
            <v>24</v>
          </cell>
          <cell r="AC436" t="str">
            <v>Bielnik</v>
          </cell>
          <cell r="AD436" t="str">
            <v xml:space="preserve">Brune </v>
          </cell>
          <cell r="AE436" t="str">
            <v>kein 3. SR</v>
          </cell>
        </row>
        <row r="437">
          <cell r="Q437" t="str">
            <v>wU14-38</v>
          </cell>
          <cell r="R437">
            <v>38872</v>
          </cell>
          <cell r="S437" t="str">
            <v>13.30</v>
          </cell>
          <cell r="T437" t="str">
            <v>SO•1330•PB</v>
          </cell>
          <cell r="U437" t="str">
            <v>wU14 Pl 9-16</v>
          </cell>
          <cell r="V437" t="str">
            <v>Drosteschule oben</v>
          </cell>
          <cell r="W437" t="str">
            <v>BG Dorsten</v>
          </cell>
          <cell r="X437" t="str">
            <v xml:space="preserve"> -</v>
          </cell>
          <cell r="Y437" t="str">
            <v>SG Wolfenbüttel</v>
          </cell>
          <cell r="Z437" t="str">
            <v>wU14  Walddörfer SV</v>
          </cell>
          <cell r="AA437">
            <v>13</v>
          </cell>
          <cell r="AB437">
            <v>54</v>
          </cell>
          <cell r="AC437" t="str">
            <v>Willemze</v>
          </cell>
          <cell r="AD437" t="str">
            <v>Lottermoser</v>
          </cell>
          <cell r="AE437" t="str">
            <v>kein 3. SR</v>
          </cell>
        </row>
        <row r="438">
          <cell r="Q438" t="str">
            <v>wU14-36</v>
          </cell>
          <cell r="R438">
            <v>38872</v>
          </cell>
          <cell r="S438" t="str">
            <v>14.15</v>
          </cell>
          <cell r="T438" t="str">
            <v>SO•1415•PB</v>
          </cell>
          <cell r="U438" t="str">
            <v>wU14 Pl 1-8</v>
          </cell>
          <cell r="V438" t="str">
            <v>Drosteschule oben</v>
          </cell>
          <cell r="W438" t="str">
            <v>Hørsholm BBK 1</v>
          </cell>
          <cell r="X438" t="str">
            <v xml:space="preserve"> -</v>
          </cell>
          <cell r="Y438" t="str">
            <v>Södertälje BBK</v>
          </cell>
          <cell r="Z438" t="str">
            <v>wU14  SG Wolfenbüttel</v>
          </cell>
          <cell r="AA438">
            <v>50</v>
          </cell>
          <cell r="AB438">
            <v>16</v>
          </cell>
          <cell r="AC438" t="str">
            <v>Willemze</v>
          </cell>
          <cell r="AD438" t="str">
            <v>Lottermoser</v>
          </cell>
          <cell r="AE438" t="str">
            <v>kein 3. SR</v>
          </cell>
        </row>
        <row r="439">
          <cell r="Q439" t="str">
            <v>wU14-40</v>
          </cell>
          <cell r="R439">
            <v>38872</v>
          </cell>
          <cell r="S439" t="str">
            <v>15.00</v>
          </cell>
          <cell r="T439" t="str">
            <v>SO•1500•PB</v>
          </cell>
          <cell r="V439" t="str">
            <v>Drosteschule oben</v>
          </cell>
          <cell r="X439" t="str">
            <v>Spielfrei</v>
          </cell>
          <cell r="AC439">
            <v>0</v>
          </cell>
          <cell r="AD439">
            <v>0</v>
          </cell>
          <cell r="AE439" t="str">
            <v>kein 3. SR</v>
          </cell>
        </row>
        <row r="440">
          <cell r="Q440" t="str">
            <v>wU16-43</v>
          </cell>
          <cell r="R440">
            <v>38872</v>
          </cell>
          <cell r="S440" t="str">
            <v>15.45</v>
          </cell>
          <cell r="T440" t="str">
            <v>SO•1545•PB</v>
          </cell>
          <cell r="U440" t="str">
            <v>wU16 Gr B</v>
          </cell>
          <cell r="V440" t="str">
            <v>Drosteschule oben</v>
          </cell>
          <cell r="W440" t="str">
            <v>AMTV/Meiendorfer SV</v>
          </cell>
          <cell r="X440" t="str">
            <v xml:space="preserve"> -</v>
          </cell>
          <cell r="Y440" t="str">
            <v>Elmshorner MTV</v>
          </cell>
          <cell r="Z440" t="str">
            <v>BG Zehlendorf</v>
          </cell>
          <cell r="AA440">
            <v>42</v>
          </cell>
          <cell r="AB440">
            <v>21</v>
          </cell>
          <cell r="AC440" t="str">
            <v>Rechten</v>
          </cell>
          <cell r="AD440" t="str">
            <v>Rogalski</v>
          </cell>
          <cell r="AE440" t="str">
            <v>kein 3. SR</v>
          </cell>
        </row>
        <row r="441">
          <cell r="Q441" t="str">
            <v>mU14-20</v>
          </cell>
          <cell r="R441">
            <v>38872</v>
          </cell>
          <cell r="S441" t="str">
            <v>16.30</v>
          </cell>
          <cell r="T441" t="str">
            <v>SO•1630•PB</v>
          </cell>
          <cell r="U441" t="str">
            <v>mU14 Pl 5-8</v>
          </cell>
          <cell r="V441" t="str">
            <v>Drosteschule oben</v>
          </cell>
          <cell r="W441" t="str">
            <v>BG Zehlendorf</v>
          </cell>
          <cell r="X441" t="str">
            <v xml:space="preserve"> -</v>
          </cell>
          <cell r="Y441" t="str">
            <v>Horsens IC</v>
          </cell>
          <cell r="Z441" t="str">
            <v>wU16  Elmshorner MTV</v>
          </cell>
          <cell r="AA441">
            <v>31</v>
          </cell>
          <cell r="AB441">
            <v>57</v>
          </cell>
          <cell r="AC441" t="str">
            <v>Rechten</v>
          </cell>
          <cell r="AD441" t="str">
            <v>Rogalski</v>
          </cell>
          <cell r="AE441" t="str">
            <v>kein 3. SR</v>
          </cell>
        </row>
        <row r="442">
          <cell r="Q442" t="str">
            <v>wU14-51</v>
          </cell>
          <cell r="R442">
            <v>38872</v>
          </cell>
          <cell r="S442" t="str">
            <v>17.15</v>
          </cell>
          <cell r="T442" t="str">
            <v>SO•1715•PB</v>
          </cell>
          <cell r="U442" t="str">
            <v>wU14 Pl 13-16</v>
          </cell>
          <cell r="V442" t="str">
            <v>Drosteschule oben</v>
          </cell>
          <cell r="W442" t="str">
            <v>Walddörfer SV</v>
          </cell>
          <cell r="X442" t="str">
            <v xml:space="preserve"> -</v>
          </cell>
          <cell r="Y442" t="str">
            <v>BG Dorsten</v>
          </cell>
          <cell r="Z442" t="str">
            <v>mU14  Horsens IC</v>
          </cell>
          <cell r="AA442">
            <v>24</v>
          </cell>
          <cell r="AB442">
            <v>26</v>
          </cell>
          <cell r="AC442" t="str">
            <v>Freisfeld</v>
          </cell>
          <cell r="AD442" t="str">
            <v>Lohmüller</v>
          </cell>
          <cell r="AE442" t="str">
            <v>kein 3. SR</v>
          </cell>
        </row>
        <row r="443">
          <cell r="Q443" t="str">
            <v>wU14-48</v>
          </cell>
          <cell r="R443">
            <v>38872</v>
          </cell>
          <cell r="S443" t="str">
            <v>18.00</v>
          </cell>
          <cell r="T443" t="str">
            <v>SO•1800•PB</v>
          </cell>
          <cell r="U443" t="str">
            <v>wU14 Pl 5-8</v>
          </cell>
          <cell r="V443" t="str">
            <v>Drosteschule oben</v>
          </cell>
          <cell r="W443" t="str">
            <v>Södertälje BBK</v>
          </cell>
          <cell r="X443" t="str">
            <v xml:space="preserve"> -</v>
          </cell>
          <cell r="Y443" t="str">
            <v>Herner TC 1</v>
          </cell>
          <cell r="Z443" t="str">
            <v>wU14  BG Dorsten</v>
          </cell>
          <cell r="AA443">
            <v>39</v>
          </cell>
          <cell r="AB443">
            <v>18</v>
          </cell>
          <cell r="AC443" t="str">
            <v>Freisfeld</v>
          </cell>
          <cell r="AD443" t="str">
            <v>Lohmüller</v>
          </cell>
          <cell r="AE443" t="str">
            <v>kein 3. SR</v>
          </cell>
        </row>
        <row r="444">
          <cell r="Q444" t="str">
            <v>wU14-52</v>
          </cell>
          <cell r="R444">
            <v>38872</v>
          </cell>
          <cell r="S444" t="str">
            <v>18.45</v>
          </cell>
          <cell r="T444" t="str">
            <v>SO•1845•PB</v>
          </cell>
          <cell r="V444" t="str">
            <v>Drosteschule oben</v>
          </cell>
          <cell r="X444" t="str">
            <v>Spielfrei</v>
          </cell>
          <cell r="AC444">
            <v>0</v>
          </cell>
          <cell r="AD444">
            <v>0</v>
          </cell>
          <cell r="AE444" t="str">
            <v>kein 3. SR</v>
          </cell>
        </row>
        <row r="445">
          <cell r="Q445" t="str">
            <v>wU16-44</v>
          </cell>
          <cell r="R445">
            <v>38872</v>
          </cell>
          <cell r="S445" t="str">
            <v>19.30</v>
          </cell>
          <cell r="T445" t="str">
            <v>SO•1930•PB</v>
          </cell>
          <cell r="U445" t="str">
            <v>wU16 Gr B</v>
          </cell>
          <cell r="V445" t="str">
            <v>Drosteschule oben</v>
          </cell>
          <cell r="W445" t="str">
            <v>CB Recklinghausen</v>
          </cell>
          <cell r="X445" t="str">
            <v xml:space="preserve"> -</v>
          </cell>
          <cell r="Y445" t="str">
            <v>AMTV/Meiendorfer SV</v>
          </cell>
          <cell r="Z445" t="str">
            <v>BG Zehlendorf</v>
          </cell>
          <cell r="AA445">
            <v>27</v>
          </cell>
          <cell r="AB445">
            <v>23</v>
          </cell>
          <cell r="AC445" t="str">
            <v>van der Bij</v>
          </cell>
          <cell r="AD445" t="str">
            <v>Lis</v>
          </cell>
          <cell r="AE445" t="str">
            <v>kein 3. SR</v>
          </cell>
        </row>
        <row r="446">
          <cell r="Q446" t="str">
            <v>mU16-094</v>
          </cell>
          <cell r="R446">
            <v>38872</v>
          </cell>
          <cell r="S446" t="str">
            <v>20.15</v>
          </cell>
          <cell r="T446" t="str">
            <v>SO•2015•PB</v>
          </cell>
          <cell r="U446" t="str">
            <v>mU16 Pl 25-28</v>
          </cell>
          <cell r="V446" t="str">
            <v>Drosteschule oben</v>
          </cell>
          <cell r="W446" t="str">
            <v>VfL Pinneberg 2</v>
          </cell>
          <cell r="X446" t="str">
            <v xml:space="preserve"> -</v>
          </cell>
          <cell r="Y446" t="str">
            <v>UAB Wien</v>
          </cell>
          <cell r="Z446" t="str">
            <v>wU16  AMTV/Meiendorfer SV</v>
          </cell>
          <cell r="AA446">
            <v>38</v>
          </cell>
          <cell r="AB446">
            <v>62</v>
          </cell>
          <cell r="AC446" t="str">
            <v>van der Bij</v>
          </cell>
          <cell r="AD446" t="str">
            <v>Baloun</v>
          </cell>
          <cell r="AE446" t="str">
            <v>kein 3. SR</v>
          </cell>
        </row>
        <row r="447">
          <cell r="Q447" t="str">
            <v>mU16-096</v>
          </cell>
          <cell r="R447">
            <v>38872</v>
          </cell>
          <cell r="S447" t="str">
            <v>21.00</v>
          </cell>
          <cell r="T447" t="str">
            <v>SO•2100•PB</v>
          </cell>
          <cell r="U447" t="str">
            <v>mU16 Pl 29-32</v>
          </cell>
          <cell r="V447" t="str">
            <v>Drosteschule oben</v>
          </cell>
          <cell r="W447" t="str">
            <v>Klosterneuburg</v>
          </cell>
          <cell r="X447" t="str">
            <v xml:space="preserve"> -</v>
          </cell>
          <cell r="Y447" t="str">
            <v>AMTV/Meiendorfer SV 1</v>
          </cell>
          <cell r="Z447" t="str">
            <v>mU16  UAB Wien</v>
          </cell>
          <cell r="AA447">
            <v>0</v>
          </cell>
          <cell r="AB447">
            <v>20</v>
          </cell>
          <cell r="AC447" t="str">
            <v>Lottermoser</v>
          </cell>
          <cell r="AD447" t="str">
            <v>Baloun</v>
          </cell>
          <cell r="AE447" t="str">
            <v>kein 3. SR</v>
          </cell>
        </row>
        <row r="450">
          <cell r="W450" t="str">
            <v>Halle QA - John-F-Kennedy-Schule neu (Feld 1)</v>
          </cell>
        </row>
        <row r="452">
          <cell r="Q452" t="str">
            <v>wU16-19</v>
          </cell>
          <cell r="R452">
            <v>38872</v>
          </cell>
          <cell r="S452" t="str">
            <v>09.00</v>
          </cell>
          <cell r="T452" t="str">
            <v>SO•0900•QA</v>
          </cell>
          <cell r="U452" t="str">
            <v>wU16 Q 1-8</v>
          </cell>
          <cell r="V452" t="str">
            <v>John-F-Kennedy-Schule neu (Feld 1)</v>
          </cell>
          <cell r="W452" t="str">
            <v>ETB SW Essen</v>
          </cell>
          <cell r="X452" t="str">
            <v xml:space="preserve"> -</v>
          </cell>
          <cell r="Y452" t="str">
            <v>Klosterneuburg</v>
          </cell>
          <cell r="Z452" t="str">
            <v>wU16  Braunschweiger BG</v>
          </cell>
          <cell r="AA452">
            <v>55</v>
          </cell>
          <cell r="AB452">
            <v>27</v>
          </cell>
          <cell r="AC452" t="str">
            <v>Pflanzer</v>
          </cell>
          <cell r="AD452" t="str">
            <v>Kolar</v>
          </cell>
          <cell r="AE452" t="str">
            <v>kein 3. SR</v>
          </cell>
        </row>
        <row r="453">
          <cell r="Q453" t="str">
            <v>wU16-20</v>
          </cell>
          <cell r="R453">
            <v>38872</v>
          </cell>
          <cell r="S453" t="str">
            <v>09.45</v>
          </cell>
          <cell r="T453" t="str">
            <v>SO•0945•QA</v>
          </cell>
          <cell r="U453" t="str">
            <v>wU16 Q 1-8</v>
          </cell>
          <cell r="V453" t="str">
            <v>John-F-Kennedy-Schule neu (Feld 1)</v>
          </cell>
          <cell r="W453" t="str">
            <v>Braunschweiger BG</v>
          </cell>
          <cell r="X453" t="str">
            <v xml:space="preserve"> -</v>
          </cell>
          <cell r="Y453" t="str">
            <v>Kieler TB</v>
          </cell>
          <cell r="Z453" t="str">
            <v>wU16  Klosterneuburg</v>
          </cell>
          <cell r="AA453">
            <v>28</v>
          </cell>
          <cell r="AB453">
            <v>20</v>
          </cell>
          <cell r="AC453" t="str">
            <v>Pflanzer</v>
          </cell>
          <cell r="AD453" t="str">
            <v>Kolar</v>
          </cell>
          <cell r="AE453" t="str">
            <v>kein 3. SR</v>
          </cell>
        </row>
        <row r="454">
          <cell r="Q454" t="str">
            <v>mU16-053</v>
          </cell>
          <cell r="R454">
            <v>38872</v>
          </cell>
          <cell r="S454" t="str">
            <v>10.30</v>
          </cell>
          <cell r="T454" t="str">
            <v>SO•1030•QA</v>
          </cell>
          <cell r="U454" t="str">
            <v>mU16 Pl 1-16</v>
          </cell>
          <cell r="V454" t="str">
            <v>John-F-Kennedy-Schule neu (Feld 1)</v>
          </cell>
          <cell r="W454" t="str">
            <v>AMTV/Meiendorfer SV 2</v>
          </cell>
          <cell r="X454" t="str">
            <v xml:space="preserve"> -</v>
          </cell>
          <cell r="Y454" t="str">
            <v>Hertener Löwen</v>
          </cell>
          <cell r="Z454" t="str">
            <v>wU16  Kieler TB</v>
          </cell>
          <cell r="AA454">
            <v>25</v>
          </cell>
          <cell r="AB454">
            <v>48</v>
          </cell>
          <cell r="AC454" t="str">
            <v>Milata</v>
          </cell>
          <cell r="AD454" t="str">
            <v>Raile</v>
          </cell>
          <cell r="AE454" t="str">
            <v>kein 3. SR</v>
          </cell>
        </row>
        <row r="455">
          <cell r="Q455" t="str">
            <v>mU16-057</v>
          </cell>
          <cell r="R455">
            <v>38872</v>
          </cell>
          <cell r="S455" t="str">
            <v>11.15</v>
          </cell>
          <cell r="T455" t="str">
            <v>SO•1115•QA</v>
          </cell>
          <cell r="U455" t="str">
            <v>mU16 Gr 17-32</v>
          </cell>
          <cell r="V455" t="str">
            <v>John-F-Kennedy-Schule neu (Feld 1)</v>
          </cell>
          <cell r="W455" t="str">
            <v>BG Zehlendorf 2</v>
          </cell>
          <cell r="X455" t="str">
            <v xml:space="preserve"> -</v>
          </cell>
          <cell r="Y455" t="str">
            <v>TG 1837 Hanau</v>
          </cell>
          <cell r="Z455" t="str">
            <v>mU16  Hertener Löwen</v>
          </cell>
          <cell r="AA455">
            <v>28</v>
          </cell>
          <cell r="AB455">
            <v>37</v>
          </cell>
          <cell r="AC455" t="str">
            <v>Milata</v>
          </cell>
          <cell r="AD455" t="str">
            <v>Raile</v>
          </cell>
          <cell r="AE455" t="str">
            <v>kein 3. SR</v>
          </cell>
        </row>
        <row r="456">
          <cell r="Q456" t="str">
            <v>mU16-061</v>
          </cell>
          <cell r="R456">
            <v>38872</v>
          </cell>
          <cell r="S456" t="str">
            <v>12.00</v>
          </cell>
          <cell r="T456" t="str">
            <v>SO•1200•QA</v>
          </cell>
          <cell r="U456" t="str">
            <v>mU16 Gr 17-32</v>
          </cell>
          <cell r="V456" t="str">
            <v>John-F-Kennedy-Schule neu (Feld 1)</v>
          </cell>
          <cell r="W456" t="str">
            <v>AC Berlin</v>
          </cell>
          <cell r="X456" t="str">
            <v xml:space="preserve"> -</v>
          </cell>
          <cell r="Y456" t="str">
            <v>VfL Pinneberg 2</v>
          </cell>
          <cell r="Z456" t="str">
            <v>mU16  TG 1837 Hanau</v>
          </cell>
          <cell r="AA456">
            <v>49</v>
          </cell>
          <cell r="AB456">
            <v>27</v>
          </cell>
          <cell r="AC456" t="str">
            <v>Lohmüller</v>
          </cell>
          <cell r="AD456" t="str">
            <v>Kadam</v>
          </cell>
          <cell r="AE456" t="str">
            <v>kein 3. SR</v>
          </cell>
        </row>
        <row r="457">
          <cell r="Q457" t="str">
            <v>wU16-23</v>
          </cell>
          <cell r="R457">
            <v>38872</v>
          </cell>
          <cell r="S457" t="str">
            <v>12.45</v>
          </cell>
          <cell r="T457" t="str">
            <v>SO•1245•QA</v>
          </cell>
          <cell r="U457" t="str">
            <v>wU16 Pl 1-8</v>
          </cell>
          <cell r="V457" t="str">
            <v>John-F-Kennedy-Schule neu (Feld 1)</v>
          </cell>
          <cell r="W457" t="str">
            <v>ETB SW Essen</v>
          </cell>
          <cell r="X457" t="str">
            <v xml:space="preserve"> -</v>
          </cell>
          <cell r="Y457" t="str">
            <v>SG Wolfenbüttel</v>
          </cell>
          <cell r="Z457" t="str">
            <v>mU16  VfL Pinneberg 2</v>
          </cell>
          <cell r="AA457">
            <v>37</v>
          </cell>
          <cell r="AB457">
            <v>18</v>
          </cell>
          <cell r="AC457" t="str">
            <v>Lohmüller</v>
          </cell>
          <cell r="AD457" t="str">
            <v>Kadam</v>
          </cell>
          <cell r="AE457" t="str">
            <v>kein 3. SR</v>
          </cell>
        </row>
        <row r="458">
          <cell r="Q458" t="str">
            <v>wU16-24</v>
          </cell>
          <cell r="R458">
            <v>38872</v>
          </cell>
          <cell r="S458" t="str">
            <v>13.30</v>
          </cell>
          <cell r="T458" t="str">
            <v>SO•1330•QA</v>
          </cell>
          <cell r="U458" t="str">
            <v>wU16 Pl 1-8</v>
          </cell>
          <cell r="V458" t="str">
            <v>John-F-Kennedy-Schule neu (Feld 1)</v>
          </cell>
          <cell r="W458" t="str">
            <v>Braunschweiger BG</v>
          </cell>
          <cell r="X458" t="str">
            <v xml:space="preserve"> -</v>
          </cell>
          <cell r="Y458" t="str">
            <v>LA Berlin</v>
          </cell>
          <cell r="Z458" t="str">
            <v>wU16  SG Wolfenbüttel</v>
          </cell>
          <cell r="AA458">
            <v>26</v>
          </cell>
          <cell r="AB458">
            <v>30</v>
          </cell>
          <cell r="AC458" t="str">
            <v>Majak</v>
          </cell>
          <cell r="AD458" t="str">
            <v>Maleszewski</v>
          </cell>
          <cell r="AE458" t="str">
            <v>kein 3. SR</v>
          </cell>
        </row>
        <row r="459">
          <cell r="Q459" t="str">
            <v>mU16-071</v>
          </cell>
          <cell r="R459">
            <v>38872</v>
          </cell>
          <cell r="S459" t="str">
            <v>14.15</v>
          </cell>
          <cell r="T459" t="str">
            <v>SO•1415•QA</v>
          </cell>
          <cell r="U459" t="str">
            <v>mU16 Pl 9-16</v>
          </cell>
          <cell r="V459" t="str">
            <v>John-F-Kennedy-Schule neu (Feld 1)</v>
          </cell>
          <cell r="W459" t="str">
            <v>VfL Pinneberg 1</v>
          </cell>
          <cell r="X459" t="str">
            <v xml:space="preserve"> -</v>
          </cell>
          <cell r="Y459" t="str">
            <v>AMTV/Meiendorfer SV 2</v>
          </cell>
          <cell r="Z459" t="str">
            <v>wU16  LA Berlin</v>
          </cell>
          <cell r="AA459">
            <v>35</v>
          </cell>
          <cell r="AB459">
            <v>42</v>
          </cell>
          <cell r="AC459" t="str">
            <v>Majak</v>
          </cell>
          <cell r="AD459" t="str">
            <v>Maleszewski</v>
          </cell>
          <cell r="AE459" t="str">
            <v>kein 3. SR</v>
          </cell>
        </row>
        <row r="460">
          <cell r="Q460" t="str">
            <v>mU16-077</v>
          </cell>
          <cell r="R460">
            <v>38872</v>
          </cell>
          <cell r="S460" t="str">
            <v>15.00</v>
          </cell>
          <cell r="T460" t="str">
            <v>SO•1500•QA</v>
          </cell>
          <cell r="U460" t="str">
            <v>mU16 Pl 25-32</v>
          </cell>
          <cell r="V460" t="str">
            <v>John-F-Kennedy-Schule neu (Feld 1)</v>
          </cell>
          <cell r="W460" t="str">
            <v>Rumelner TV 2</v>
          </cell>
          <cell r="X460" t="str">
            <v xml:space="preserve"> -</v>
          </cell>
          <cell r="Y460" t="str">
            <v>BG Zehlendorf 2</v>
          </cell>
          <cell r="Z460" t="str">
            <v>mU16  AMTV/Meiendorfer SV 2</v>
          </cell>
          <cell r="AA460">
            <v>23</v>
          </cell>
          <cell r="AB460">
            <v>63</v>
          </cell>
          <cell r="AC460" t="str">
            <v>Maleszewski</v>
          </cell>
          <cell r="AD460" t="str">
            <v>van den Eijnden</v>
          </cell>
          <cell r="AE460" t="str">
            <v>kein 3. SR</v>
          </cell>
        </row>
        <row r="461">
          <cell r="Q461" t="str">
            <v>mU16-079</v>
          </cell>
          <cell r="R461">
            <v>38872</v>
          </cell>
          <cell r="S461" t="str">
            <v>15.45</v>
          </cell>
          <cell r="T461" t="str">
            <v>SO•1545•QA</v>
          </cell>
          <cell r="U461" t="str">
            <v>mU16 Pl 25-32</v>
          </cell>
          <cell r="V461" t="str">
            <v>John-F-Kennedy-Schule neu (Feld 1)</v>
          </cell>
          <cell r="W461" t="str">
            <v>AMTV/Meiendorfer SV 1</v>
          </cell>
          <cell r="X461" t="str">
            <v xml:space="preserve"> -</v>
          </cell>
          <cell r="Y461" t="str">
            <v>VfL Pinneberg 2</v>
          </cell>
          <cell r="Z461" t="str">
            <v>mU16  BG Zehlendorf 2</v>
          </cell>
          <cell r="AA461">
            <v>18</v>
          </cell>
          <cell r="AB461">
            <v>36</v>
          </cell>
          <cell r="AC461" t="str">
            <v>Sas</v>
          </cell>
          <cell r="AD461" t="str">
            <v>van den Eijnden</v>
          </cell>
          <cell r="AE461" t="str">
            <v>kein 3. SR</v>
          </cell>
        </row>
        <row r="462">
          <cell r="Q462" t="str">
            <v>wU16-31</v>
          </cell>
          <cell r="R462">
            <v>38872</v>
          </cell>
          <cell r="S462" t="str">
            <v>16.30</v>
          </cell>
          <cell r="T462" t="str">
            <v>SO•1630•QA</v>
          </cell>
          <cell r="U462" t="str">
            <v>wU16 Pl 9-12</v>
          </cell>
          <cell r="V462" t="str">
            <v>John-F-Kennedy-Schule neu (Feld 1)</v>
          </cell>
          <cell r="W462" t="str">
            <v>Klosterneuburg</v>
          </cell>
          <cell r="X462" t="str">
            <v xml:space="preserve"> -</v>
          </cell>
          <cell r="Y462" t="str">
            <v>Kieler TB</v>
          </cell>
          <cell r="Z462" t="str">
            <v>mU16  VfL Pinneberg 2</v>
          </cell>
          <cell r="AA462">
            <v>47</v>
          </cell>
          <cell r="AB462">
            <v>10</v>
          </cell>
          <cell r="AC462" t="str">
            <v>Sas</v>
          </cell>
          <cell r="AD462" t="str">
            <v>van den Eijnden</v>
          </cell>
          <cell r="AE462" t="str">
            <v>kein 3. SR</v>
          </cell>
        </row>
        <row r="463">
          <cell r="Q463" t="str">
            <v>mU16-085</v>
          </cell>
          <cell r="R463">
            <v>38872</v>
          </cell>
          <cell r="S463" t="str">
            <v>17.15</v>
          </cell>
          <cell r="T463" t="str">
            <v>SO•1715•QA</v>
          </cell>
          <cell r="U463" t="str">
            <v>mU16 Pl 9-12</v>
          </cell>
          <cell r="V463" t="str">
            <v>John-F-Kennedy-Schule neu (Feld 1)</v>
          </cell>
          <cell r="W463" t="str">
            <v>DBV Charlottenburg</v>
          </cell>
          <cell r="X463" t="str">
            <v xml:space="preserve"> -</v>
          </cell>
          <cell r="Y463" t="str">
            <v>Wf Spandau 04</v>
          </cell>
          <cell r="Z463" t="str">
            <v>wU16  Kieler TB</v>
          </cell>
          <cell r="AA463">
            <v>31</v>
          </cell>
          <cell r="AB463">
            <v>33</v>
          </cell>
          <cell r="AC463" t="str">
            <v>Lüdtke</v>
          </cell>
          <cell r="AD463" t="str">
            <v>Mensik</v>
          </cell>
          <cell r="AE463" t="str">
            <v>kein 3. SR</v>
          </cell>
        </row>
        <row r="464">
          <cell r="Q464" t="str">
            <v>mU14-17</v>
          </cell>
          <cell r="R464">
            <v>38872</v>
          </cell>
          <cell r="S464" t="str">
            <v>18.00</v>
          </cell>
          <cell r="T464" t="str">
            <v>SO•1800•QA</v>
          </cell>
          <cell r="U464" t="str">
            <v>mU14 Pl 1-4</v>
          </cell>
          <cell r="V464" t="str">
            <v>John-F-Kennedy-Schule neu (Feld 1)</v>
          </cell>
          <cell r="W464" t="str">
            <v>Hypo Mistelbach</v>
          </cell>
          <cell r="X464" t="str">
            <v xml:space="preserve"> -</v>
          </cell>
          <cell r="Y464" t="str">
            <v>WAT 22</v>
          </cell>
          <cell r="Z464" t="str">
            <v>mU16  Wf Spandau 04</v>
          </cell>
          <cell r="AA464">
            <v>19</v>
          </cell>
          <cell r="AB464">
            <v>71</v>
          </cell>
          <cell r="AC464" t="str">
            <v>Lüdtke</v>
          </cell>
          <cell r="AD464" t="str">
            <v>Mensik</v>
          </cell>
          <cell r="AE464" t="str">
            <v>kein 3. SR</v>
          </cell>
        </row>
        <row r="465">
          <cell r="Q465" t="str">
            <v>wU14-45</v>
          </cell>
          <cell r="R465">
            <v>38872</v>
          </cell>
          <cell r="S465" t="str">
            <v>18.45</v>
          </cell>
          <cell r="T465" t="str">
            <v>SO•1845•QA</v>
          </cell>
          <cell r="U465" t="str">
            <v>wU14 Pl 1-4</v>
          </cell>
          <cell r="V465" t="str">
            <v>John-F-Kennedy-Schule neu (Feld 1)</v>
          </cell>
          <cell r="W465" t="str">
            <v>TV Bensberg</v>
          </cell>
          <cell r="X465" t="str">
            <v xml:space="preserve"> -</v>
          </cell>
          <cell r="Y465" t="str">
            <v>BK Amager</v>
          </cell>
          <cell r="Z465" t="str">
            <v>mU14  WAT 22</v>
          </cell>
          <cell r="AA465">
            <v>16</v>
          </cell>
          <cell r="AB465">
            <v>42</v>
          </cell>
          <cell r="AC465" t="str">
            <v>Lüdtke</v>
          </cell>
          <cell r="AD465" t="str">
            <v>Weege</v>
          </cell>
          <cell r="AE465" t="str">
            <v>kein 3. SR</v>
          </cell>
        </row>
        <row r="466">
          <cell r="Q466" t="str">
            <v>wU16-29</v>
          </cell>
          <cell r="R466">
            <v>38872</v>
          </cell>
          <cell r="S466" t="str">
            <v>19.30</v>
          </cell>
          <cell r="T466" t="str">
            <v>SO•1930•QA</v>
          </cell>
          <cell r="U466" t="str">
            <v>wU16 Pl 5-8</v>
          </cell>
          <cell r="V466" t="str">
            <v>John-F-Kennedy-Schule neu (Feld 1)</v>
          </cell>
          <cell r="W466" t="str">
            <v>Braunschweiger BG</v>
          </cell>
          <cell r="X466" t="str">
            <v xml:space="preserve"> -</v>
          </cell>
          <cell r="Y466" t="str">
            <v>SG Wolfenbüttel</v>
          </cell>
          <cell r="Z466" t="str">
            <v>wU14  BK Amager</v>
          </cell>
          <cell r="AA466">
            <v>27</v>
          </cell>
          <cell r="AB466">
            <v>21</v>
          </cell>
          <cell r="AC466" t="str">
            <v>Brewczyski</v>
          </cell>
          <cell r="AD466" t="str">
            <v>Weege</v>
          </cell>
          <cell r="AE466" t="str">
            <v>kein 3. SR</v>
          </cell>
        </row>
        <row r="467">
          <cell r="Q467" t="str">
            <v>wU16-27</v>
          </cell>
          <cell r="R467">
            <v>38872</v>
          </cell>
          <cell r="S467" t="str">
            <v>20.15</v>
          </cell>
          <cell r="T467" t="str">
            <v>SO•2015•QA</v>
          </cell>
          <cell r="U467" t="str">
            <v>wU16 Pl 1-4</v>
          </cell>
          <cell r="V467" t="str">
            <v>John-F-Kennedy-Schule neu (Feld 1)</v>
          </cell>
          <cell r="W467" t="str">
            <v>ETB SW Essen</v>
          </cell>
          <cell r="X467" t="str">
            <v xml:space="preserve"> -</v>
          </cell>
          <cell r="Y467" t="str">
            <v>LA Berlin</v>
          </cell>
          <cell r="Z467" t="str">
            <v>wU16  SG Wolfenbüttel</v>
          </cell>
          <cell r="AA467">
            <v>55</v>
          </cell>
          <cell r="AB467">
            <v>20</v>
          </cell>
          <cell r="AC467" t="str">
            <v>Bartosz</v>
          </cell>
          <cell r="AD467" t="str">
            <v>Brewczyski</v>
          </cell>
          <cell r="AE467" t="str">
            <v>kein 3. SR</v>
          </cell>
        </row>
        <row r="468">
          <cell r="Q468" t="str">
            <v>mU16-089</v>
          </cell>
          <cell r="R468">
            <v>38872</v>
          </cell>
          <cell r="S468" t="str">
            <v>21.00</v>
          </cell>
          <cell r="T468" t="str">
            <v>SO•2100•QA</v>
          </cell>
          <cell r="U468" t="str">
            <v>mU16 Pl 17-20</v>
          </cell>
          <cell r="V468" t="str">
            <v>John-F-Kennedy-Schule neu (Feld 1)</v>
          </cell>
          <cell r="W468" t="str">
            <v>Eintracht Frankfurt 2</v>
          </cell>
          <cell r="X468" t="str">
            <v xml:space="preserve"> -</v>
          </cell>
          <cell r="Y468" t="str">
            <v>MKS MOS Konin</v>
          </cell>
          <cell r="Z468" t="str">
            <v>wU16  LA Berlin</v>
          </cell>
          <cell r="AA468">
            <v>35</v>
          </cell>
          <cell r="AB468">
            <v>42</v>
          </cell>
          <cell r="AC468" t="str">
            <v>Medrek</v>
          </cell>
          <cell r="AD468" t="str">
            <v>Piekacz</v>
          </cell>
          <cell r="AE468">
            <v>0</v>
          </cell>
        </row>
        <row r="471">
          <cell r="W471" t="str">
            <v>Halle QB - John-F-Kennedy-Schule neu (Feld 2)</v>
          </cell>
        </row>
        <row r="473">
          <cell r="Q473" t="str">
            <v>mU16-049</v>
          </cell>
          <cell r="R473">
            <v>38872</v>
          </cell>
          <cell r="S473" t="str">
            <v>09.00</v>
          </cell>
          <cell r="T473" t="str">
            <v>SO•0900•QB</v>
          </cell>
          <cell r="U473" t="str">
            <v>mU16 Pl 1-16</v>
          </cell>
          <cell r="V473" t="str">
            <v>John-F-Kennedy-Schule neu (Feld 2)</v>
          </cell>
          <cell r="W473" t="str">
            <v>TV Dieburg Blues</v>
          </cell>
          <cell r="X473" t="str">
            <v xml:space="preserve"> -</v>
          </cell>
          <cell r="Y473" t="str">
            <v>BG Zehlendorf 1</v>
          </cell>
          <cell r="Z473" t="str">
            <v>mU16  Rumelner TV 1</v>
          </cell>
          <cell r="AA473">
            <v>49</v>
          </cell>
          <cell r="AB473">
            <v>25</v>
          </cell>
          <cell r="AC473" t="str">
            <v>Kowalczyk</v>
          </cell>
          <cell r="AD473" t="str">
            <v>Lasocki</v>
          </cell>
          <cell r="AE473" t="str">
            <v>kein 3. SR</v>
          </cell>
        </row>
        <row r="474">
          <cell r="Q474" t="str">
            <v>mU16-052</v>
          </cell>
          <cell r="R474">
            <v>38872</v>
          </cell>
          <cell r="S474" t="str">
            <v>09.45</v>
          </cell>
          <cell r="T474" t="str">
            <v>SO•0945•QB</v>
          </cell>
          <cell r="U474" t="str">
            <v>mU16 Pl 1-16</v>
          </cell>
          <cell r="V474" t="str">
            <v>John-F-Kennedy-Schule neu (Feld 2)</v>
          </cell>
          <cell r="W474" t="str">
            <v>Rumelner TV 1</v>
          </cell>
          <cell r="X474" t="str">
            <v xml:space="preserve"> -</v>
          </cell>
          <cell r="Y474" t="str">
            <v>Thermia Karlovy Vary</v>
          </cell>
          <cell r="Z474" t="str">
            <v>mU16  BG Zehlendorf 1</v>
          </cell>
          <cell r="AA474">
            <v>18</v>
          </cell>
          <cell r="AB474">
            <v>57</v>
          </cell>
          <cell r="AC474" t="str">
            <v>Kowalczyk</v>
          </cell>
          <cell r="AD474" t="str">
            <v>Lasocki</v>
          </cell>
          <cell r="AE474" t="str">
            <v>kein 3. SR</v>
          </cell>
        </row>
        <row r="475">
          <cell r="Q475" t="str">
            <v>mU16-054</v>
          </cell>
          <cell r="R475">
            <v>38872</v>
          </cell>
          <cell r="S475" t="str">
            <v>10.30</v>
          </cell>
          <cell r="T475" t="str">
            <v>SO•1030•QB</v>
          </cell>
          <cell r="U475" t="str">
            <v>mU16 Pl 1-16</v>
          </cell>
          <cell r="V475" t="str">
            <v>John-F-Kennedy-Schule neu (Feld 2)</v>
          </cell>
          <cell r="W475" t="str">
            <v>VfL Pinneberg 1</v>
          </cell>
          <cell r="X475" t="str">
            <v xml:space="preserve"> -</v>
          </cell>
          <cell r="Y475" t="str">
            <v>Flying Foxes</v>
          </cell>
          <cell r="Z475" t="str">
            <v>mU16  Thermia Karlovy Vary</v>
          </cell>
          <cell r="AA475">
            <v>20</v>
          </cell>
          <cell r="AB475">
            <v>52</v>
          </cell>
          <cell r="AC475" t="str">
            <v>Ras</v>
          </cell>
          <cell r="AD475" t="str">
            <v>Rechten</v>
          </cell>
          <cell r="AE475" t="str">
            <v>kein 3. SR</v>
          </cell>
        </row>
        <row r="476">
          <cell r="Q476" t="str">
            <v>mU16-058</v>
          </cell>
          <cell r="R476">
            <v>38872</v>
          </cell>
          <cell r="S476" t="str">
            <v>11.15</v>
          </cell>
          <cell r="T476" t="str">
            <v>SO•1115•QB</v>
          </cell>
          <cell r="U476" t="str">
            <v>mU16 Gr 17-32</v>
          </cell>
          <cell r="V476" t="str">
            <v>John-F-Kennedy-Schule neu (Feld 2)</v>
          </cell>
          <cell r="W476" t="str">
            <v>Rumelner TV 2</v>
          </cell>
          <cell r="X476" t="str">
            <v xml:space="preserve"> -</v>
          </cell>
          <cell r="Y476" t="str">
            <v>Eintracht Frankfurt 2</v>
          </cell>
          <cell r="Z476" t="str">
            <v>mU16  Flying Foxes</v>
          </cell>
          <cell r="AA476">
            <v>44</v>
          </cell>
          <cell r="AB476">
            <v>54</v>
          </cell>
          <cell r="AC476" t="str">
            <v>Ras</v>
          </cell>
          <cell r="AD476" t="str">
            <v>Rechten</v>
          </cell>
          <cell r="AE476" t="str">
            <v>kein 3. SR</v>
          </cell>
        </row>
        <row r="477">
          <cell r="Q477" t="str">
            <v>mU16-062</v>
          </cell>
          <cell r="R477">
            <v>38872</v>
          </cell>
          <cell r="S477" t="str">
            <v>12.00</v>
          </cell>
          <cell r="T477" t="str">
            <v>SO•1200•QB</v>
          </cell>
          <cell r="U477" t="str">
            <v>mU16 Gr 17-32</v>
          </cell>
          <cell r="V477" t="str">
            <v>John-F-Kennedy-Schule neu (Feld 2)</v>
          </cell>
          <cell r="W477" t="str">
            <v>CB Recklinghausen</v>
          </cell>
          <cell r="X477" t="str">
            <v xml:space="preserve"> -</v>
          </cell>
          <cell r="Y477" t="str">
            <v>AMTV/Meiendorfer SV 1</v>
          </cell>
          <cell r="Z477" t="str">
            <v>mU16  Eintracht Frankfurt 2</v>
          </cell>
          <cell r="AA477">
            <v>37</v>
          </cell>
          <cell r="AB477">
            <v>22</v>
          </cell>
          <cell r="AC477" t="str">
            <v>Haelewyck</v>
          </cell>
          <cell r="AD477" t="str">
            <v>Koutek</v>
          </cell>
          <cell r="AE477" t="str">
            <v>kein 3. SR</v>
          </cell>
        </row>
        <row r="478">
          <cell r="Q478" t="str">
            <v>mU16-069</v>
          </cell>
          <cell r="R478">
            <v>38872</v>
          </cell>
          <cell r="S478" t="str">
            <v>12.45</v>
          </cell>
          <cell r="T478" t="str">
            <v>SO•1245•QB</v>
          </cell>
          <cell r="U478" t="str">
            <v>mU16 Pl 9-16</v>
          </cell>
          <cell r="V478" t="str">
            <v>John-F-Kennedy-Schule neu (Feld 2)</v>
          </cell>
          <cell r="W478" t="str">
            <v>DBV Charlottenburg</v>
          </cell>
          <cell r="X478" t="str">
            <v xml:space="preserve"> -</v>
          </cell>
          <cell r="Y478" t="str">
            <v>BG Zehlendorf 1</v>
          </cell>
          <cell r="Z478" t="str">
            <v>mU16  AMTV/Meiendorfer SV 1</v>
          </cell>
          <cell r="AA478">
            <v>38</v>
          </cell>
          <cell r="AB478">
            <v>36</v>
          </cell>
          <cell r="AC478" t="str">
            <v>Haelewyck</v>
          </cell>
          <cell r="AD478" t="str">
            <v>Koutek</v>
          </cell>
          <cell r="AE478" t="str">
            <v>kein 3. SR</v>
          </cell>
        </row>
        <row r="479">
          <cell r="Q479" t="str">
            <v>mU16-070</v>
          </cell>
          <cell r="R479">
            <v>38872</v>
          </cell>
          <cell r="S479" t="str">
            <v>13.30</v>
          </cell>
          <cell r="T479" t="str">
            <v>SO•1330•QB</v>
          </cell>
          <cell r="U479" t="str">
            <v>mU16 Pl 9-16</v>
          </cell>
          <cell r="V479" t="str">
            <v>John-F-Kennedy-Schule neu (Feld 2)</v>
          </cell>
          <cell r="W479" t="str">
            <v>Rumelner TV 1</v>
          </cell>
          <cell r="X479" t="str">
            <v xml:space="preserve"> -</v>
          </cell>
          <cell r="Y479" t="str">
            <v>Wf Spandau 04</v>
          </cell>
          <cell r="Z479" t="str">
            <v>mU16  BG Zehlendorf 1</v>
          </cell>
          <cell r="AA479">
            <v>26</v>
          </cell>
          <cell r="AB479">
            <v>60</v>
          </cell>
          <cell r="AC479" t="str">
            <v>Medrek</v>
          </cell>
          <cell r="AD479" t="str">
            <v>Piekacz</v>
          </cell>
          <cell r="AE479" t="str">
            <v>kein 3. SR</v>
          </cell>
        </row>
        <row r="480">
          <cell r="Q480" t="str">
            <v>mU16-067</v>
          </cell>
          <cell r="R480">
            <v>38872</v>
          </cell>
          <cell r="S480" t="str">
            <v>14.15</v>
          </cell>
          <cell r="T480" t="str">
            <v>SO•1415•QB</v>
          </cell>
          <cell r="U480" t="str">
            <v>mU16 Pl 1-8</v>
          </cell>
          <cell r="V480" t="str">
            <v>John-F-Kennedy-Schule neu (Feld 2)</v>
          </cell>
          <cell r="W480" t="str">
            <v>Hertener Löwen</v>
          </cell>
          <cell r="X480" t="str">
            <v xml:space="preserve"> -</v>
          </cell>
          <cell r="Y480" t="str">
            <v>Flying Foxes</v>
          </cell>
          <cell r="Z480" t="str">
            <v>mU16  Wf Spandau 04</v>
          </cell>
          <cell r="AA480">
            <v>30</v>
          </cell>
          <cell r="AB480">
            <v>37</v>
          </cell>
          <cell r="AC480" t="str">
            <v>Medrek</v>
          </cell>
          <cell r="AD480" t="str">
            <v>Piekacz</v>
          </cell>
          <cell r="AE480" t="str">
            <v>kein 3. SR</v>
          </cell>
        </row>
        <row r="481">
          <cell r="Q481" t="str">
            <v>mU16-073</v>
          </cell>
          <cell r="R481">
            <v>38872</v>
          </cell>
          <cell r="S481" t="str">
            <v>15.00</v>
          </cell>
          <cell r="T481" t="str">
            <v>SO•1500•QB</v>
          </cell>
          <cell r="U481" t="str">
            <v>mU16 Pl 17-24</v>
          </cell>
          <cell r="V481" t="str">
            <v>John-F-Kennedy-Schule neu (Feld 2)</v>
          </cell>
          <cell r="W481" t="str">
            <v>TG 1837 Hanau</v>
          </cell>
          <cell r="X481" t="str">
            <v xml:space="preserve"> -</v>
          </cell>
          <cell r="Y481" t="str">
            <v>Eintracht Frankfurt 2</v>
          </cell>
          <cell r="Z481" t="str">
            <v>mU16  Flying Foxes</v>
          </cell>
          <cell r="AA481">
            <v>36</v>
          </cell>
          <cell r="AB481">
            <v>62</v>
          </cell>
          <cell r="AC481" t="str">
            <v>Medrek</v>
          </cell>
          <cell r="AD481" t="str">
            <v>Piekacz</v>
          </cell>
          <cell r="AE481" t="str">
            <v>kein 3. SR</v>
          </cell>
        </row>
        <row r="482">
          <cell r="Q482" t="str">
            <v>mU16-075</v>
          </cell>
          <cell r="R482">
            <v>38872</v>
          </cell>
          <cell r="S482" t="str">
            <v>15.45</v>
          </cell>
          <cell r="T482" t="str">
            <v>SO•1545•QB</v>
          </cell>
          <cell r="U482" t="str">
            <v>mU16 Pl 17-24</v>
          </cell>
          <cell r="V482" t="str">
            <v>John-F-Kennedy-Schule neu (Feld 2)</v>
          </cell>
          <cell r="W482" t="str">
            <v>AC Berlin</v>
          </cell>
          <cell r="X482" t="str">
            <v xml:space="preserve"> -</v>
          </cell>
          <cell r="Y482" t="str">
            <v>CB Recklinghausen</v>
          </cell>
          <cell r="Z482" t="str">
            <v>mU16  Eintracht Frankfurt 2</v>
          </cell>
          <cell r="AA482">
            <v>53</v>
          </cell>
          <cell r="AB482">
            <v>20</v>
          </cell>
          <cell r="AC482" t="str">
            <v>Sinterniklaas</v>
          </cell>
          <cell r="AD482" t="str">
            <v>Treu</v>
          </cell>
          <cell r="AE482" t="str">
            <v>kein 3. SR</v>
          </cell>
        </row>
        <row r="483">
          <cell r="Q483" t="str">
            <v>wU18-31</v>
          </cell>
          <cell r="R483">
            <v>38872</v>
          </cell>
          <cell r="S483" t="str">
            <v>16.30</v>
          </cell>
          <cell r="T483" t="str">
            <v>SO•1630•QB</v>
          </cell>
          <cell r="U483" t="str">
            <v>wU18 Pl 9-12</v>
          </cell>
          <cell r="V483" t="str">
            <v>John-F-Kennedy-Schule neu (Feld 2)</v>
          </cell>
          <cell r="W483" t="str">
            <v>AMTV/Meiendorfer SV</v>
          </cell>
          <cell r="X483" t="str">
            <v xml:space="preserve"> -</v>
          </cell>
          <cell r="Y483" t="str">
            <v>Basketball Berlin Süd</v>
          </cell>
          <cell r="Z483" t="str">
            <v>mU16  CB Recklinghausen</v>
          </cell>
          <cell r="AA483">
            <v>28</v>
          </cell>
          <cell r="AB483">
            <v>30</v>
          </cell>
          <cell r="AC483" t="str">
            <v>Sinterniklaas</v>
          </cell>
          <cell r="AD483" t="str">
            <v>Treu</v>
          </cell>
          <cell r="AE483" t="str">
            <v>kein 3. SR</v>
          </cell>
        </row>
        <row r="484">
          <cell r="Q484" t="str">
            <v>mU16-083</v>
          </cell>
          <cell r="R484">
            <v>38872</v>
          </cell>
          <cell r="S484" t="str">
            <v>17.15</v>
          </cell>
          <cell r="T484" t="str">
            <v>SO•1715•QB</v>
          </cell>
          <cell r="U484" t="str">
            <v>mU16 Pl 5-8</v>
          </cell>
          <cell r="V484" t="str">
            <v>John-F-Kennedy-Schule neu (Feld 2)</v>
          </cell>
          <cell r="W484" t="str">
            <v>Thermia Karlovy Vary</v>
          </cell>
          <cell r="X484" t="str">
            <v xml:space="preserve"> -</v>
          </cell>
          <cell r="Y484" t="str">
            <v>UKJ Tyrolia</v>
          </cell>
          <cell r="Z484" t="str">
            <v>wU18  Basketball Berlin Süd</v>
          </cell>
          <cell r="AA484">
            <v>45</v>
          </cell>
          <cell r="AB484">
            <v>52</v>
          </cell>
          <cell r="AC484" t="str">
            <v>Waclawik</v>
          </cell>
          <cell r="AD484" t="str">
            <v>Sykulski</v>
          </cell>
          <cell r="AE484" t="str">
            <v>kein 3. SR</v>
          </cell>
        </row>
        <row r="485">
          <cell r="Q485" t="str">
            <v>mU14-18</v>
          </cell>
          <cell r="R485">
            <v>38872</v>
          </cell>
          <cell r="S485" t="str">
            <v>18.00</v>
          </cell>
          <cell r="T485" t="str">
            <v>SO•1800•QB</v>
          </cell>
          <cell r="U485" t="str">
            <v>mU14 Pl 1-4</v>
          </cell>
          <cell r="V485" t="str">
            <v>John-F-Kennedy-Schule neu (Feld 2)</v>
          </cell>
          <cell r="W485" t="str">
            <v>AMTV/Meiendorfer SV</v>
          </cell>
          <cell r="X485" t="str">
            <v xml:space="preserve"> -</v>
          </cell>
          <cell r="Y485" t="str">
            <v>BG Litzendorf 1</v>
          </cell>
          <cell r="Z485" t="str">
            <v>mU16  UKJ Tyrolia</v>
          </cell>
          <cell r="AA485">
            <v>44</v>
          </cell>
          <cell r="AB485">
            <v>21</v>
          </cell>
          <cell r="AC485" t="str">
            <v>Waclawik</v>
          </cell>
          <cell r="AD485" t="str">
            <v>Sykulski</v>
          </cell>
          <cell r="AE485" t="str">
            <v>kein 3. SR</v>
          </cell>
        </row>
        <row r="486">
          <cell r="Q486" t="str">
            <v>wU14-46</v>
          </cell>
          <cell r="R486">
            <v>38872</v>
          </cell>
          <cell r="S486" t="str">
            <v>18.45</v>
          </cell>
          <cell r="T486" t="str">
            <v>SO•1845•QB</v>
          </cell>
          <cell r="U486" t="str">
            <v>wU14 Pl 1-4</v>
          </cell>
          <cell r="V486" t="str">
            <v>John-F-Kennedy-Schule neu (Feld 2)</v>
          </cell>
          <cell r="W486" t="str">
            <v>UKS Jordan</v>
          </cell>
          <cell r="X486" t="str">
            <v xml:space="preserve"> -</v>
          </cell>
          <cell r="Y486" t="str">
            <v>Hørsholm BBK 1</v>
          </cell>
          <cell r="Z486" t="str">
            <v>mU14  BG Litzendorf 1</v>
          </cell>
          <cell r="AA486">
            <v>27</v>
          </cell>
          <cell r="AB486">
            <v>53</v>
          </cell>
          <cell r="AC486" t="str">
            <v>Waclawik</v>
          </cell>
          <cell r="AD486" t="str">
            <v>Sykulski</v>
          </cell>
          <cell r="AE486" t="str">
            <v>kein 3. SR</v>
          </cell>
        </row>
        <row r="487">
          <cell r="Q487" t="str">
            <v>wU16-30</v>
          </cell>
          <cell r="R487">
            <v>38872</v>
          </cell>
          <cell r="S487" t="str">
            <v>19.30</v>
          </cell>
          <cell r="T487" t="str">
            <v>SO•1930•QB</v>
          </cell>
          <cell r="U487" t="str">
            <v>wU16 Pl 5-8</v>
          </cell>
          <cell r="V487" t="str">
            <v>John-F-Kennedy-Schule neu (Feld 2)</v>
          </cell>
          <cell r="W487" t="str">
            <v>Motala Basket</v>
          </cell>
          <cell r="X487" t="str">
            <v xml:space="preserve"> -</v>
          </cell>
          <cell r="Y487" t="str">
            <v>Hørsholm BBK</v>
          </cell>
          <cell r="Z487" t="str">
            <v>wU14  Hørsholm BBK 1</v>
          </cell>
          <cell r="AA487">
            <v>22</v>
          </cell>
          <cell r="AB487">
            <v>34</v>
          </cell>
          <cell r="AC487" t="str">
            <v>Bedu</v>
          </cell>
          <cell r="AD487" t="str">
            <v>Chudzicki</v>
          </cell>
          <cell r="AE487" t="str">
            <v>kein 3. SR</v>
          </cell>
        </row>
        <row r="488">
          <cell r="Q488" t="str">
            <v>wU16-28</v>
          </cell>
          <cell r="R488">
            <v>38872</v>
          </cell>
          <cell r="S488" t="str">
            <v>20.15</v>
          </cell>
          <cell r="T488" t="str">
            <v>SO•2015•QB</v>
          </cell>
          <cell r="U488" t="str">
            <v>wU16 Pl 1-4</v>
          </cell>
          <cell r="V488" t="str">
            <v>John-F-Kennedy-Schule neu (Feld 2)</v>
          </cell>
          <cell r="W488" t="str">
            <v>MKS MOS Konin</v>
          </cell>
          <cell r="X488" t="str">
            <v xml:space="preserve"> -</v>
          </cell>
          <cell r="Y488" t="str">
            <v>Kuenring Wien</v>
          </cell>
          <cell r="Z488" t="str">
            <v>wU16  Hørsholm BBK</v>
          </cell>
          <cell r="AA488">
            <v>40</v>
          </cell>
          <cell r="AB488">
            <v>15</v>
          </cell>
          <cell r="AC488" t="str">
            <v>Bedu</v>
          </cell>
          <cell r="AD488" t="str">
            <v>Chudzicki</v>
          </cell>
          <cell r="AE488" t="str">
            <v>kein 3. SR</v>
          </cell>
        </row>
        <row r="489">
          <cell r="Q489" t="str">
            <v>mU16-090</v>
          </cell>
          <cell r="R489">
            <v>38872</v>
          </cell>
          <cell r="S489" t="str">
            <v>21.00</v>
          </cell>
          <cell r="T489" t="str">
            <v>SO•2100•QB</v>
          </cell>
          <cell r="U489" t="str">
            <v>mU16 Pl 17-20</v>
          </cell>
          <cell r="V489" t="str">
            <v>John-F-Kennedy-Schule neu (Feld 2)</v>
          </cell>
          <cell r="W489" t="str">
            <v>AC Berlin</v>
          </cell>
          <cell r="X489" t="str">
            <v xml:space="preserve"> -</v>
          </cell>
          <cell r="Y489" t="str">
            <v>Rotenburg/Scheeßel</v>
          </cell>
          <cell r="Z489" t="str">
            <v>wU16  Kuenring Wien</v>
          </cell>
          <cell r="AA489">
            <v>24</v>
          </cell>
          <cell r="AB489">
            <v>61</v>
          </cell>
          <cell r="AC489" t="str">
            <v>Pietrzak</v>
          </cell>
          <cell r="AD489" t="str">
            <v>Sass</v>
          </cell>
          <cell r="AE489">
            <v>0</v>
          </cell>
        </row>
        <row r="491">
          <cell r="W491" t="str">
            <v>Sonntag, den 04.06.2006</v>
          </cell>
        </row>
        <row r="492">
          <cell r="S492" t="str">
            <v>Zeit</v>
          </cell>
          <cell r="T492" t="str">
            <v>Spielnr.</v>
          </cell>
          <cell r="U492" t="str">
            <v>Liga</v>
          </cell>
          <cell r="V492" t="str">
            <v>Halle</v>
          </cell>
          <cell r="W492" t="str">
            <v>Team A</v>
          </cell>
          <cell r="Y492" t="str">
            <v>Team B</v>
          </cell>
          <cell r="Z492" t="str">
            <v>Kampfgericht</v>
          </cell>
          <cell r="AA492" t="str">
            <v>Erg A</v>
          </cell>
          <cell r="AB492" t="str">
            <v>Erg B</v>
          </cell>
        </row>
        <row r="493">
          <cell r="W493" t="str">
            <v>Halle QC - John-F-Kennedy-Schule neu (Feld 3)</v>
          </cell>
        </row>
        <row r="495">
          <cell r="Q495" t="str">
            <v>wU16-21</v>
          </cell>
          <cell r="R495">
            <v>38872</v>
          </cell>
          <cell r="S495" t="str">
            <v>09.00</v>
          </cell>
          <cell r="T495" t="str">
            <v>SO•0900•QC</v>
          </cell>
          <cell r="U495" t="str">
            <v>wU16 Q 1-8</v>
          </cell>
          <cell r="V495" t="str">
            <v>John-F-Kennedy-Schule neu (Feld 3)</v>
          </cell>
          <cell r="W495" t="str">
            <v>UAB Wien</v>
          </cell>
          <cell r="X495" t="str">
            <v xml:space="preserve"> -</v>
          </cell>
          <cell r="Y495" t="str">
            <v>Hørsholm BBK</v>
          </cell>
          <cell r="Z495" t="str">
            <v>wU16  BG Zehlendorf 2</v>
          </cell>
          <cell r="AA495">
            <v>22</v>
          </cell>
          <cell r="AB495">
            <v>43</v>
          </cell>
          <cell r="AC495" t="str">
            <v>Spyt</v>
          </cell>
          <cell r="AD495" t="str">
            <v>Stange</v>
          </cell>
          <cell r="AE495" t="str">
            <v>kein 3. SR</v>
          </cell>
        </row>
        <row r="496">
          <cell r="Q496" t="str">
            <v>wU16-22</v>
          </cell>
          <cell r="R496">
            <v>38872</v>
          </cell>
          <cell r="S496" t="str">
            <v>09.45</v>
          </cell>
          <cell r="T496" t="str">
            <v>SO•0945•QC</v>
          </cell>
          <cell r="U496" t="str">
            <v>wU16 Q 1-8</v>
          </cell>
          <cell r="V496" t="str">
            <v>John-F-Kennedy-Schule neu (Feld 3)</v>
          </cell>
          <cell r="W496" t="str">
            <v>BG Zehlendorf 2</v>
          </cell>
          <cell r="X496" t="str">
            <v xml:space="preserve"> -</v>
          </cell>
          <cell r="Y496" t="str">
            <v>Kuenring Wien</v>
          </cell>
          <cell r="Z496" t="str">
            <v>wU16  Hørsholm BBK</v>
          </cell>
          <cell r="AA496">
            <v>23</v>
          </cell>
          <cell r="AB496">
            <v>26</v>
          </cell>
          <cell r="AC496" t="str">
            <v>Spyt</v>
          </cell>
          <cell r="AD496" t="str">
            <v>Stange</v>
          </cell>
          <cell r="AE496" t="str">
            <v>kein 3. SR</v>
          </cell>
        </row>
        <row r="497">
          <cell r="Q497" t="str">
            <v>mU16-055</v>
          </cell>
          <cell r="R497">
            <v>38872</v>
          </cell>
          <cell r="S497" t="str">
            <v>10.30</v>
          </cell>
          <cell r="T497" t="str">
            <v>SO•1030•QC</v>
          </cell>
          <cell r="U497" t="str">
            <v>mU16 Pl 1-16</v>
          </cell>
          <cell r="V497" t="str">
            <v>John-F-Kennedy-Schule neu (Feld 3)</v>
          </cell>
          <cell r="W497" t="str">
            <v>Walddörfer SV</v>
          </cell>
          <cell r="X497" t="str">
            <v xml:space="preserve"> -</v>
          </cell>
          <cell r="Y497" t="str">
            <v>Eintracht Frankfurt 1</v>
          </cell>
          <cell r="Z497" t="str">
            <v>wU16  Kuenring Wien</v>
          </cell>
          <cell r="AA497">
            <v>12</v>
          </cell>
          <cell r="AB497">
            <v>54</v>
          </cell>
          <cell r="AC497" t="str">
            <v>Wieszner</v>
          </cell>
          <cell r="AD497" t="str">
            <v>Willemze</v>
          </cell>
          <cell r="AE497" t="str">
            <v>kein 3. SR</v>
          </cell>
        </row>
        <row r="498">
          <cell r="Q498" t="str">
            <v>mU16-059</v>
          </cell>
          <cell r="R498">
            <v>38872</v>
          </cell>
          <cell r="S498" t="str">
            <v>11.15</v>
          </cell>
          <cell r="T498" t="str">
            <v>SO•1115•QC</v>
          </cell>
          <cell r="U498" t="str">
            <v>mU16 Gr 17-32</v>
          </cell>
          <cell r="V498" t="str">
            <v>John-F-Kennedy-Schule neu (Feld 3)</v>
          </cell>
          <cell r="W498" t="str">
            <v>BC Marburg</v>
          </cell>
          <cell r="X498" t="str">
            <v xml:space="preserve"> -</v>
          </cell>
          <cell r="Y498" t="str">
            <v>Emder TV</v>
          </cell>
          <cell r="Z498" t="str">
            <v>mU16  Eintracht Frankfurt 1</v>
          </cell>
          <cell r="AA498">
            <v>26</v>
          </cell>
          <cell r="AB498">
            <v>27</v>
          </cell>
          <cell r="AC498" t="str">
            <v>Wieszner</v>
          </cell>
          <cell r="AD498" t="str">
            <v>Willemze</v>
          </cell>
          <cell r="AE498" t="str">
            <v>kein 3. SR</v>
          </cell>
        </row>
        <row r="499">
          <cell r="Q499" t="str">
            <v>mU16-063</v>
          </cell>
          <cell r="R499">
            <v>38872</v>
          </cell>
          <cell r="S499" t="str">
            <v>12.00</v>
          </cell>
          <cell r="T499" t="str">
            <v>SO•1200•QC</v>
          </cell>
          <cell r="U499" t="str">
            <v>mU16 Gr 17-32</v>
          </cell>
          <cell r="V499" t="str">
            <v>John-F-Kennedy-Schule neu (Feld 3)</v>
          </cell>
          <cell r="W499" t="str">
            <v>UAB Wien</v>
          </cell>
          <cell r="X499" t="str">
            <v xml:space="preserve"> -</v>
          </cell>
          <cell r="Y499" t="str">
            <v>Rotenburg/Scheeßel</v>
          </cell>
          <cell r="Z499" t="str">
            <v>mU16  Emder TV</v>
          </cell>
          <cell r="AA499">
            <v>20</v>
          </cell>
          <cell r="AB499">
            <v>28</v>
          </cell>
          <cell r="AC499" t="str">
            <v>Guzik</v>
          </cell>
          <cell r="AD499" t="str">
            <v>Harden</v>
          </cell>
          <cell r="AE499" t="str">
            <v>kein 3. SR</v>
          </cell>
        </row>
        <row r="500">
          <cell r="Q500" t="str">
            <v>wU16-25</v>
          </cell>
          <cell r="R500">
            <v>38872</v>
          </cell>
          <cell r="S500" t="str">
            <v>12.45</v>
          </cell>
          <cell r="T500" t="str">
            <v>SO•1245•QC</v>
          </cell>
          <cell r="U500" t="str">
            <v>wU16 Pl 1-8</v>
          </cell>
          <cell r="V500" t="str">
            <v>John-F-Kennedy-Schule neu (Feld 3)</v>
          </cell>
          <cell r="W500" t="str">
            <v>Hørsholm BBK</v>
          </cell>
          <cell r="X500" t="str">
            <v xml:space="preserve"> -</v>
          </cell>
          <cell r="Y500" t="str">
            <v>MKS MOS Konin</v>
          </cell>
          <cell r="Z500" t="str">
            <v>mU16  Rotenburg/Scheeßel</v>
          </cell>
          <cell r="AA500">
            <v>12</v>
          </cell>
          <cell r="AB500">
            <v>24</v>
          </cell>
          <cell r="AC500" t="str">
            <v>Guzik</v>
          </cell>
          <cell r="AD500" t="str">
            <v>Harden</v>
          </cell>
          <cell r="AE500" t="str">
            <v>kein 3. SR</v>
          </cell>
        </row>
        <row r="501">
          <cell r="Q501" t="str">
            <v>wU16-26</v>
          </cell>
          <cell r="R501">
            <v>38872</v>
          </cell>
          <cell r="S501" t="str">
            <v>13.30</v>
          </cell>
          <cell r="T501" t="str">
            <v>SO•1330•QC</v>
          </cell>
          <cell r="U501" t="str">
            <v>wU16 Pl 1-8</v>
          </cell>
          <cell r="V501" t="str">
            <v>John-F-Kennedy-Schule neu (Feld 3)</v>
          </cell>
          <cell r="W501" t="str">
            <v>Kuenring Wien</v>
          </cell>
          <cell r="X501" t="str">
            <v xml:space="preserve"> -</v>
          </cell>
          <cell r="Y501" t="str">
            <v>Motala Basket</v>
          </cell>
          <cell r="Z501" t="str">
            <v>wU16  MKS MOS Konin</v>
          </cell>
          <cell r="AA501">
            <v>47</v>
          </cell>
          <cell r="AB501">
            <v>33</v>
          </cell>
          <cell r="AC501" t="str">
            <v>Freisfeld</v>
          </cell>
          <cell r="AD501" t="str">
            <v>Sass</v>
          </cell>
          <cell r="AE501" t="str">
            <v>kein 3. SR</v>
          </cell>
        </row>
        <row r="502">
          <cell r="Q502" t="str">
            <v>mU16-072</v>
          </cell>
          <cell r="R502">
            <v>38872</v>
          </cell>
          <cell r="S502" t="str">
            <v>14.15</v>
          </cell>
          <cell r="T502" t="str">
            <v>SO•1415•QC</v>
          </cell>
          <cell r="U502" t="str">
            <v>mU16 Pl 9-16</v>
          </cell>
          <cell r="V502" t="str">
            <v>John-F-Kennedy-Schule neu (Feld 3)</v>
          </cell>
          <cell r="W502" t="str">
            <v>ATV Haltern</v>
          </cell>
          <cell r="X502" t="str">
            <v xml:space="preserve"> -</v>
          </cell>
          <cell r="Y502" t="str">
            <v>Walddörfer SV</v>
          </cell>
          <cell r="Z502" t="str">
            <v>wU16  Motala Basket</v>
          </cell>
          <cell r="AA502">
            <v>34</v>
          </cell>
          <cell r="AB502">
            <v>32</v>
          </cell>
          <cell r="AC502" t="str">
            <v>Freisfeld</v>
          </cell>
          <cell r="AD502" t="str">
            <v>Sass</v>
          </cell>
          <cell r="AE502" t="str">
            <v>kein 3. SR</v>
          </cell>
        </row>
        <row r="503">
          <cell r="Q503" t="str">
            <v>mU16-078</v>
          </cell>
          <cell r="R503">
            <v>38872</v>
          </cell>
          <cell r="S503" t="str">
            <v>15.00</v>
          </cell>
          <cell r="T503" t="str">
            <v>SO•1500•QC</v>
          </cell>
          <cell r="U503" t="str">
            <v>mU16 Pl 25-32</v>
          </cell>
          <cell r="V503" t="str">
            <v>John-F-Kennedy-Schule neu (Feld 3)</v>
          </cell>
          <cell r="W503" t="str">
            <v>EOSC Offenbach</v>
          </cell>
          <cell r="X503" t="str">
            <v xml:space="preserve"> -</v>
          </cell>
          <cell r="Y503" t="str">
            <v>BC Marburg</v>
          </cell>
          <cell r="Z503" t="str">
            <v>mU16  Walddörfer SV</v>
          </cell>
          <cell r="AA503">
            <v>40</v>
          </cell>
          <cell r="AB503">
            <v>47</v>
          </cell>
          <cell r="AC503" t="str">
            <v>Freisfeld</v>
          </cell>
          <cell r="AD503" t="str">
            <v>Sass</v>
          </cell>
          <cell r="AE503" t="str">
            <v>kein 3. SR</v>
          </cell>
        </row>
        <row r="504">
          <cell r="Q504" t="str">
            <v>mU16-080</v>
          </cell>
          <cell r="R504">
            <v>38872</v>
          </cell>
          <cell r="S504" t="str">
            <v>15.45</v>
          </cell>
          <cell r="T504" t="str">
            <v>SO•1545•QC</v>
          </cell>
          <cell r="U504" t="str">
            <v>mU16 Pl 25-32</v>
          </cell>
          <cell r="V504" t="str">
            <v>John-F-Kennedy-Schule neu (Feld 3)</v>
          </cell>
          <cell r="W504" t="str">
            <v>Klosterneuburg</v>
          </cell>
          <cell r="X504" t="str">
            <v xml:space="preserve"> -</v>
          </cell>
          <cell r="Y504" t="str">
            <v>UAB Wien</v>
          </cell>
          <cell r="Z504" t="str">
            <v>mU16  BC Marburg</v>
          </cell>
          <cell r="AA504">
            <v>34</v>
          </cell>
          <cell r="AB504">
            <v>77</v>
          </cell>
          <cell r="AC504" t="str">
            <v>Zwiep</v>
          </cell>
          <cell r="AD504" t="str">
            <v>Ernst</v>
          </cell>
          <cell r="AE504" t="str">
            <v>kein 3. SR</v>
          </cell>
        </row>
        <row r="505">
          <cell r="Q505" t="str">
            <v>wU16-32</v>
          </cell>
          <cell r="R505">
            <v>38872</v>
          </cell>
          <cell r="S505" t="str">
            <v>16.30</v>
          </cell>
          <cell r="T505" t="str">
            <v>SO•1630•QC</v>
          </cell>
          <cell r="U505" t="str">
            <v>wU16 Pl 9-12</v>
          </cell>
          <cell r="V505" t="str">
            <v>John-F-Kennedy-Schule neu (Feld 3)</v>
          </cell>
          <cell r="W505" t="str">
            <v>UAB Wien</v>
          </cell>
          <cell r="X505" t="str">
            <v xml:space="preserve"> -</v>
          </cell>
          <cell r="Y505" t="str">
            <v>BG Zehlendorf 2</v>
          </cell>
          <cell r="Z505" t="str">
            <v>mU16  UAB Wien</v>
          </cell>
          <cell r="AA505">
            <v>31</v>
          </cell>
          <cell r="AB505">
            <v>23</v>
          </cell>
          <cell r="AC505" t="str">
            <v>Zwiep</v>
          </cell>
          <cell r="AD505" t="str">
            <v>Ernst</v>
          </cell>
          <cell r="AE505" t="str">
            <v>kein 3. SR</v>
          </cell>
        </row>
        <row r="506">
          <cell r="Q506" t="str">
            <v>mU16-087</v>
          </cell>
          <cell r="R506">
            <v>38872</v>
          </cell>
          <cell r="S506" t="str">
            <v>17.15</v>
          </cell>
          <cell r="T506" t="str">
            <v>SO•1715•QC</v>
          </cell>
          <cell r="U506" t="str">
            <v>mU16 Pl 13-16</v>
          </cell>
          <cell r="V506" t="str">
            <v>John-F-Kennedy-Schule neu (Feld 3)</v>
          </cell>
          <cell r="W506" t="str">
            <v>Rumelner TV 1</v>
          </cell>
          <cell r="X506" t="str">
            <v xml:space="preserve"> -</v>
          </cell>
          <cell r="Y506" t="str">
            <v>BG Zehlendorf 1</v>
          </cell>
          <cell r="Z506" t="str">
            <v>wU16  BG Zehlendorf 2</v>
          </cell>
          <cell r="AA506">
            <v>27</v>
          </cell>
          <cell r="AB506">
            <v>57</v>
          </cell>
          <cell r="AC506" t="str">
            <v>Kowalczyk</v>
          </cell>
          <cell r="AD506" t="str">
            <v>Wtorek</v>
          </cell>
          <cell r="AE506" t="str">
            <v>kein 3. SR</v>
          </cell>
        </row>
        <row r="507">
          <cell r="Q507" t="str">
            <v>mU16-088</v>
          </cell>
          <cell r="R507">
            <v>38872</v>
          </cell>
          <cell r="S507" t="str">
            <v>18.00</v>
          </cell>
          <cell r="T507" t="str">
            <v>SO•1800•QC</v>
          </cell>
          <cell r="U507" t="str">
            <v>mU16 Pl 13-16</v>
          </cell>
          <cell r="V507" t="str">
            <v>John-F-Kennedy-Schule neu (Feld 3)</v>
          </cell>
          <cell r="W507" t="str">
            <v>Walddörfer SV</v>
          </cell>
          <cell r="X507" t="str">
            <v xml:space="preserve"> -</v>
          </cell>
          <cell r="Y507" t="str">
            <v>VfL Pinneberg 1</v>
          </cell>
          <cell r="Z507" t="str">
            <v>mU16  BG Zehlendorf 1</v>
          </cell>
          <cell r="AA507">
            <v>44</v>
          </cell>
          <cell r="AB507">
            <v>41</v>
          </cell>
          <cell r="AC507" t="str">
            <v>Kowalczyk</v>
          </cell>
          <cell r="AD507" t="str">
            <v>Wtorek</v>
          </cell>
          <cell r="AE507" t="str">
            <v>kein 3. SR</v>
          </cell>
        </row>
        <row r="508">
          <cell r="Q508" t="str">
            <v>mU16-086</v>
          </cell>
          <cell r="R508">
            <v>38872</v>
          </cell>
          <cell r="S508" t="str">
            <v>18.45</v>
          </cell>
          <cell r="T508" t="str">
            <v>SO•1845•QC</v>
          </cell>
          <cell r="U508" t="str">
            <v>mU16 Pl 9-12</v>
          </cell>
          <cell r="V508" t="str">
            <v>John-F-Kennedy-Schule neu (Feld 3)</v>
          </cell>
          <cell r="W508" t="str">
            <v>AMTV/Meiendorfer SV 2</v>
          </cell>
          <cell r="X508" t="str">
            <v xml:space="preserve"> -</v>
          </cell>
          <cell r="Y508" t="str">
            <v>ATV Haltern</v>
          </cell>
          <cell r="Z508" t="str">
            <v>mU16  VfL Pinneberg 1</v>
          </cell>
          <cell r="AA508">
            <v>61</v>
          </cell>
          <cell r="AB508">
            <v>32</v>
          </cell>
          <cell r="AC508" t="str">
            <v>Ciesielski</v>
          </cell>
          <cell r="AD508" t="str">
            <v>Wtorek</v>
          </cell>
          <cell r="AE508" t="str">
            <v>kein 3. SR</v>
          </cell>
        </row>
        <row r="509">
          <cell r="Q509" t="str">
            <v>wU18-29</v>
          </cell>
          <cell r="R509">
            <v>38872</v>
          </cell>
          <cell r="S509" t="str">
            <v>19.30</v>
          </cell>
          <cell r="T509" t="str">
            <v>SO•1930•QC</v>
          </cell>
          <cell r="U509" t="str">
            <v>wU18 Pl 5-8</v>
          </cell>
          <cell r="V509" t="str">
            <v>John-F-Kennedy-Schule neu (Feld 3)</v>
          </cell>
          <cell r="W509" t="str">
            <v>Südpark Bochum</v>
          </cell>
          <cell r="X509" t="str">
            <v xml:space="preserve"> -</v>
          </cell>
          <cell r="Y509" t="str">
            <v>MKS MOS Konin</v>
          </cell>
          <cell r="Z509" t="str">
            <v>mU16  ATV Haltern</v>
          </cell>
          <cell r="AA509">
            <v>12</v>
          </cell>
          <cell r="AB509">
            <v>45</v>
          </cell>
          <cell r="AC509" t="str">
            <v>Fydrych</v>
          </cell>
          <cell r="AD509" t="str">
            <v>Kec</v>
          </cell>
          <cell r="AE509" t="str">
            <v>kein 3. SR</v>
          </cell>
        </row>
        <row r="510">
          <cell r="Q510" t="str">
            <v>mU16-091</v>
          </cell>
          <cell r="R510">
            <v>38872</v>
          </cell>
          <cell r="S510" t="str">
            <v>20.15</v>
          </cell>
          <cell r="T510" t="str">
            <v>SO•2015•QC</v>
          </cell>
          <cell r="U510" t="str">
            <v>mU16 Pl 21-24</v>
          </cell>
          <cell r="V510" t="str">
            <v>John-F-Kennedy-Schule neu (Feld 3)</v>
          </cell>
          <cell r="W510" t="str">
            <v>Emder TV</v>
          </cell>
          <cell r="X510" t="str">
            <v xml:space="preserve"> -</v>
          </cell>
          <cell r="Y510" t="str">
            <v>TG 1837 Hanau</v>
          </cell>
          <cell r="Z510" t="str">
            <v>wU18  MKS MOS Konin</v>
          </cell>
          <cell r="AA510">
            <v>29</v>
          </cell>
          <cell r="AB510">
            <v>42</v>
          </cell>
          <cell r="AC510" t="str">
            <v>Fydrych</v>
          </cell>
          <cell r="AD510" t="str">
            <v>Kec</v>
          </cell>
          <cell r="AE510" t="str">
            <v>kein 3. SR</v>
          </cell>
        </row>
        <row r="511">
          <cell r="Q511" t="str">
            <v>mU16-092</v>
          </cell>
          <cell r="R511">
            <v>38872</v>
          </cell>
          <cell r="S511" t="str">
            <v>21.00</v>
          </cell>
          <cell r="T511" t="str">
            <v>SO•2100•QC</v>
          </cell>
          <cell r="U511" t="str">
            <v>mU16 Pl 21-24</v>
          </cell>
          <cell r="V511" t="str">
            <v>John-F-Kennedy-Schule neu (Feld 3)</v>
          </cell>
          <cell r="W511" t="str">
            <v>Lehrter SV</v>
          </cell>
          <cell r="X511" t="str">
            <v xml:space="preserve"> -</v>
          </cell>
          <cell r="Y511" t="str">
            <v>CB Recklinghausen</v>
          </cell>
          <cell r="Z511" t="str">
            <v>mU16  TG 1837 Hanau</v>
          </cell>
          <cell r="AA511">
            <v>45</v>
          </cell>
          <cell r="AB511">
            <v>28</v>
          </cell>
          <cell r="AC511" t="str">
            <v>Seweryn</v>
          </cell>
          <cell r="AD511" t="str">
            <v>Waclawik</v>
          </cell>
          <cell r="AE511" t="str">
            <v>kein 3. SR</v>
          </cell>
        </row>
        <row r="514">
          <cell r="W514" t="str">
            <v>Halle QD - John-F-Kennedy-Schule alt</v>
          </cell>
        </row>
        <row r="516">
          <cell r="Q516" t="str">
            <v>mU16-050</v>
          </cell>
          <cell r="R516">
            <v>38872</v>
          </cell>
          <cell r="S516" t="str">
            <v>09.00</v>
          </cell>
          <cell r="T516" t="str">
            <v>SO•0900•QD</v>
          </cell>
          <cell r="U516" t="str">
            <v>mU16 Pl 1-16</v>
          </cell>
          <cell r="V516" t="str">
            <v>John-F-Kennedy-Schule alt</v>
          </cell>
          <cell r="W516" t="str">
            <v>UKJ Tyrolia</v>
          </cell>
          <cell r="X516" t="str">
            <v xml:space="preserve"> -</v>
          </cell>
          <cell r="Y516" t="str">
            <v>DBV Charlottenburg</v>
          </cell>
          <cell r="Z516" t="str">
            <v>mU16  Wf Spandau 04</v>
          </cell>
          <cell r="AA516">
            <v>61</v>
          </cell>
          <cell r="AB516">
            <v>34</v>
          </cell>
          <cell r="AC516" t="str">
            <v>Vecera</v>
          </cell>
          <cell r="AD516" t="str">
            <v>Walewski</v>
          </cell>
          <cell r="AE516" t="str">
            <v>kein 3. SR</v>
          </cell>
        </row>
        <row r="517">
          <cell r="Q517" t="str">
            <v>mU16-051</v>
          </cell>
          <cell r="R517">
            <v>38872</v>
          </cell>
          <cell r="S517" t="str">
            <v>09.45</v>
          </cell>
          <cell r="T517" t="str">
            <v>SO•0945•QD</v>
          </cell>
          <cell r="U517" t="str">
            <v>mU16 Pl 1-16</v>
          </cell>
          <cell r="V517" t="str">
            <v>John-F-Kennedy-Schule alt</v>
          </cell>
          <cell r="W517" t="str">
            <v>Wf Spandau 04</v>
          </cell>
          <cell r="X517" t="str">
            <v xml:space="preserve"> -</v>
          </cell>
          <cell r="Y517" t="str">
            <v>STK Szczecin</v>
          </cell>
          <cell r="Z517" t="str">
            <v>mU16  DBV Charlottenburg</v>
          </cell>
          <cell r="AA517">
            <v>26</v>
          </cell>
          <cell r="AB517">
            <v>41</v>
          </cell>
          <cell r="AC517" t="str">
            <v>Vecera</v>
          </cell>
          <cell r="AD517" t="str">
            <v>Walewski</v>
          </cell>
          <cell r="AE517" t="str">
            <v>kein 3. SR</v>
          </cell>
        </row>
        <row r="518">
          <cell r="Q518" t="str">
            <v>mU16-056</v>
          </cell>
          <cell r="R518">
            <v>38872</v>
          </cell>
          <cell r="S518" t="str">
            <v>10.30</v>
          </cell>
          <cell r="T518" t="str">
            <v>SO•1030•QD</v>
          </cell>
          <cell r="U518" t="str">
            <v>mU16 Pl 1-16</v>
          </cell>
          <cell r="V518" t="str">
            <v>John-F-Kennedy-Schule alt</v>
          </cell>
          <cell r="W518" t="str">
            <v>ATV Haltern</v>
          </cell>
          <cell r="X518" t="str">
            <v xml:space="preserve"> -</v>
          </cell>
          <cell r="Y518" t="str">
            <v>Järva Demons</v>
          </cell>
          <cell r="Z518" t="str">
            <v>mU16  STK Szczecin</v>
          </cell>
          <cell r="AA518">
            <v>15</v>
          </cell>
          <cell r="AB518">
            <v>65</v>
          </cell>
          <cell r="AC518" t="str">
            <v>Wüllner</v>
          </cell>
          <cell r="AD518" t="str">
            <v>Zwiep</v>
          </cell>
          <cell r="AE518" t="str">
            <v>kein 3. SR</v>
          </cell>
        </row>
        <row r="519">
          <cell r="Q519" t="str">
            <v>mU16-060</v>
          </cell>
          <cell r="R519">
            <v>38872</v>
          </cell>
          <cell r="S519" t="str">
            <v>11.15</v>
          </cell>
          <cell r="T519" t="str">
            <v>SO•1115•QD</v>
          </cell>
          <cell r="U519" t="str">
            <v>mU16 Gr 17-32</v>
          </cell>
          <cell r="V519" t="str">
            <v>John-F-Kennedy-Schule alt</v>
          </cell>
          <cell r="W519" t="str">
            <v>MKS MOS Konin</v>
          </cell>
          <cell r="X519" t="str">
            <v xml:space="preserve"> -</v>
          </cell>
          <cell r="Y519" t="str">
            <v>EOSC Offenbach</v>
          </cell>
          <cell r="Z519" t="str">
            <v>mU16  Järva Demons</v>
          </cell>
          <cell r="AA519">
            <v>38</v>
          </cell>
          <cell r="AB519">
            <v>32</v>
          </cell>
          <cell r="AC519" t="str">
            <v>Wüllner</v>
          </cell>
          <cell r="AD519" t="str">
            <v>Zwiep</v>
          </cell>
          <cell r="AE519" t="str">
            <v>kein 3. SR</v>
          </cell>
        </row>
        <row r="520">
          <cell r="Q520" t="str">
            <v>mU16-064</v>
          </cell>
          <cell r="R520">
            <v>38872</v>
          </cell>
          <cell r="S520" t="str">
            <v>12.00</v>
          </cell>
          <cell r="T520" t="str">
            <v>SO•1200•QD</v>
          </cell>
          <cell r="U520" t="str">
            <v>mU16 Gr 17-32</v>
          </cell>
          <cell r="V520" t="str">
            <v>John-F-Kennedy-Schule alt</v>
          </cell>
          <cell r="W520" t="str">
            <v>Klosterneuburg</v>
          </cell>
          <cell r="X520" t="str">
            <v xml:space="preserve"> -</v>
          </cell>
          <cell r="Y520" t="str">
            <v>Lehrter SV</v>
          </cell>
          <cell r="Z520" t="str">
            <v>mU16  EOSC Offenbach</v>
          </cell>
          <cell r="AA520">
            <v>40</v>
          </cell>
          <cell r="AB520">
            <v>46</v>
          </cell>
          <cell r="AC520" t="str">
            <v>Jerab</v>
          </cell>
          <cell r="AD520" t="str">
            <v>Kec</v>
          </cell>
          <cell r="AE520" t="str">
            <v>kein 3. SR</v>
          </cell>
        </row>
        <row r="521">
          <cell r="Q521" t="str">
            <v>mU16-065</v>
          </cell>
          <cell r="R521">
            <v>38872</v>
          </cell>
          <cell r="S521" t="str">
            <v>12.45</v>
          </cell>
          <cell r="T521" t="str">
            <v>SO•1245•QD</v>
          </cell>
          <cell r="U521" t="str">
            <v>mU16 Pl 1-8</v>
          </cell>
          <cell r="V521" t="str">
            <v>John-F-Kennedy-Schule alt</v>
          </cell>
          <cell r="W521" t="str">
            <v>TV Dieburg Blues</v>
          </cell>
          <cell r="X521" t="str">
            <v xml:space="preserve"> -</v>
          </cell>
          <cell r="Y521" t="str">
            <v>UKJ Tyrolia</v>
          </cell>
          <cell r="Z521" t="str">
            <v>mU16  Lehrter SV</v>
          </cell>
          <cell r="AA521">
            <v>39</v>
          </cell>
          <cell r="AB521">
            <v>35</v>
          </cell>
          <cell r="AC521" t="str">
            <v>Jerab</v>
          </cell>
          <cell r="AD521" t="str">
            <v>Kec</v>
          </cell>
          <cell r="AE521" t="str">
            <v>kein 3. SR</v>
          </cell>
        </row>
        <row r="522">
          <cell r="Q522" t="str">
            <v>mU16-066</v>
          </cell>
          <cell r="R522">
            <v>38872</v>
          </cell>
          <cell r="S522" t="str">
            <v>13.30</v>
          </cell>
          <cell r="T522" t="str">
            <v>SO•1330•QD</v>
          </cell>
          <cell r="U522" t="str">
            <v>mU16 Pl 1-8</v>
          </cell>
          <cell r="V522" t="str">
            <v>John-F-Kennedy-Schule alt</v>
          </cell>
          <cell r="W522" t="str">
            <v>STK Szczecin</v>
          </cell>
          <cell r="X522" t="str">
            <v xml:space="preserve"> -</v>
          </cell>
          <cell r="Y522" t="str">
            <v>Thermia Karlovy Vary</v>
          </cell>
          <cell r="Z522" t="str">
            <v>mU16  UKJ Tyrolia</v>
          </cell>
          <cell r="AA522">
            <v>49</v>
          </cell>
          <cell r="AB522">
            <v>24</v>
          </cell>
          <cell r="AC522" t="str">
            <v>Sykulski</v>
          </cell>
          <cell r="AD522" t="str">
            <v>Waclawik</v>
          </cell>
          <cell r="AE522" t="str">
            <v>kein 3. SR</v>
          </cell>
        </row>
        <row r="523">
          <cell r="Q523" t="str">
            <v>mU16-068</v>
          </cell>
          <cell r="R523">
            <v>38872</v>
          </cell>
          <cell r="S523" t="str">
            <v>14.15</v>
          </cell>
          <cell r="T523" t="str">
            <v>SO•1415•QD</v>
          </cell>
          <cell r="U523" t="str">
            <v>mU16 Pl 1-8</v>
          </cell>
          <cell r="V523" t="str">
            <v>John-F-Kennedy-Schule alt</v>
          </cell>
          <cell r="W523" t="str">
            <v>Eintracht Frankfurt 1</v>
          </cell>
          <cell r="X523" t="str">
            <v xml:space="preserve"> -</v>
          </cell>
          <cell r="Y523" t="str">
            <v>Järva Demons</v>
          </cell>
          <cell r="Z523" t="str">
            <v>mU16  Thermia Karlovy Vary</v>
          </cell>
          <cell r="AA523">
            <v>47</v>
          </cell>
          <cell r="AB523">
            <v>37</v>
          </cell>
          <cell r="AC523" t="str">
            <v>Sykulski</v>
          </cell>
          <cell r="AD523" t="str">
            <v>Waclawik</v>
          </cell>
          <cell r="AE523" t="str">
            <v>kein 3. SR</v>
          </cell>
        </row>
        <row r="524">
          <cell r="Q524" t="str">
            <v>mU16-074</v>
          </cell>
          <cell r="R524">
            <v>38872</v>
          </cell>
          <cell r="S524" t="str">
            <v>15.00</v>
          </cell>
          <cell r="T524" t="str">
            <v>SO•1500•QD</v>
          </cell>
          <cell r="U524" t="str">
            <v>mU16 Pl 17-24</v>
          </cell>
          <cell r="V524" t="str">
            <v>John-F-Kennedy-Schule alt</v>
          </cell>
          <cell r="W524" t="str">
            <v>Emder TV</v>
          </cell>
          <cell r="X524" t="str">
            <v xml:space="preserve"> -</v>
          </cell>
          <cell r="Y524" t="str">
            <v>MKS MOS Konin</v>
          </cell>
          <cell r="Z524" t="str">
            <v>mU16  Järva Demons</v>
          </cell>
          <cell r="AA524">
            <v>16</v>
          </cell>
          <cell r="AB524">
            <v>37</v>
          </cell>
          <cell r="AC524" t="str">
            <v>Milata</v>
          </cell>
          <cell r="AD524" t="str">
            <v>Körner</v>
          </cell>
          <cell r="AE524" t="str">
            <v>kein 3. SR</v>
          </cell>
        </row>
        <row r="525">
          <cell r="Q525" t="str">
            <v>mU16-076</v>
          </cell>
          <cell r="R525">
            <v>38872</v>
          </cell>
          <cell r="S525" t="str">
            <v>15.45</v>
          </cell>
          <cell r="T525" t="str">
            <v>SO•1545•QD</v>
          </cell>
          <cell r="U525" t="str">
            <v>mU16 Pl 17-24</v>
          </cell>
          <cell r="V525" t="str">
            <v>John-F-Kennedy-Schule alt</v>
          </cell>
          <cell r="W525" t="str">
            <v>Rotenburg/Scheeßel</v>
          </cell>
          <cell r="X525" t="str">
            <v xml:space="preserve"> -</v>
          </cell>
          <cell r="Y525" t="str">
            <v>Lehrter SV</v>
          </cell>
          <cell r="Z525" t="str">
            <v>mU16  MKS MOS Konin</v>
          </cell>
          <cell r="AA525">
            <v>56</v>
          </cell>
          <cell r="AB525">
            <v>23</v>
          </cell>
          <cell r="AC525" t="str">
            <v>Milata</v>
          </cell>
          <cell r="AD525" t="str">
            <v>Körner</v>
          </cell>
          <cell r="AE525" t="str">
            <v>kein 3. SR</v>
          </cell>
        </row>
        <row r="526">
          <cell r="Q526" t="str">
            <v>wU18-32</v>
          </cell>
          <cell r="R526">
            <v>38872</v>
          </cell>
          <cell r="S526" t="str">
            <v>16.30</v>
          </cell>
          <cell r="T526" t="str">
            <v>SO•1630•QD</v>
          </cell>
          <cell r="U526" t="str">
            <v>wU18 Pl 9-12</v>
          </cell>
          <cell r="V526" t="str">
            <v>John-F-Kennedy-Schule alt</v>
          </cell>
          <cell r="W526" t="str">
            <v>UAB Wien</v>
          </cell>
          <cell r="X526" t="str">
            <v xml:space="preserve"> -</v>
          </cell>
          <cell r="Y526" t="str">
            <v>Lehrter SV</v>
          </cell>
          <cell r="Z526" t="str">
            <v>mU16  Lehrter SV</v>
          </cell>
          <cell r="AA526">
            <v>20</v>
          </cell>
          <cell r="AB526">
            <v>24</v>
          </cell>
          <cell r="AC526" t="str">
            <v>Milata</v>
          </cell>
          <cell r="AD526" t="str">
            <v>Körner</v>
          </cell>
          <cell r="AE526" t="str">
            <v>kein 3. SR</v>
          </cell>
        </row>
        <row r="527">
          <cell r="Q527" t="str">
            <v>mU16-081</v>
          </cell>
          <cell r="R527">
            <v>38872</v>
          </cell>
          <cell r="S527" t="str">
            <v>17.15</v>
          </cell>
          <cell r="T527" t="str">
            <v>SO•1715•QD</v>
          </cell>
          <cell r="U527" t="str">
            <v>mU16 Pl 1-4</v>
          </cell>
          <cell r="V527" t="str">
            <v>John-F-Kennedy-Schule alt</v>
          </cell>
          <cell r="W527" t="str">
            <v>TV Dieburg Blues</v>
          </cell>
          <cell r="X527" t="str">
            <v xml:space="preserve"> -</v>
          </cell>
          <cell r="Y527" t="str">
            <v>STK Szczecin</v>
          </cell>
          <cell r="Z527" t="str">
            <v>wU18  Lehrter SV</v>
          </cell>
          <cell r="AA527">
            <v>57</v>
          </cell>
          <cell r="AB527">
            <v>43</v>
          </cell>
          <cell r="AC527" t="str">
            <v>Pflanzer</v>
          </cell>
          <cell r="AD527" t="str">
            <v>Andaker</v>
          </cell>
          <cell r="AE527" t="str">
            <v>kein 3. SR</v>
          </cell>
        </row>
        <row r="528">
          <cell r="Q528" t="str">
            <v>mU16-082</v>
          </cell>
          <cell r="R528">
            <v>38872</v>
          </cell>
          <cell r="S528" t="str">
            <v>18.00</v>
          </cell>
          <cell r="T528" t="str">
            <v>SO•1800•QD</v>
          </cell>
          <cell r="U528" t="str">
            <v>mU16 Pl 1-4</v>
          </cell>
          <cell r="V528" t="str">
            <v>John-F-Kennedy-Schule alt</v>
          </cell>
          <cell r="W528" t="str">
            <v>Flying Foxes</v>
          </cell>
          <cell r="X528" t="str">
            <v xml:space="preserve"> -</v>
          </cell>
          <cell r="Y528" t="str">
            <v>Eintracht Frankfurt 1</v>
          </cell>
          <cell r="Z528" t="str">
            <v>mU16  STK Szczecin</v>
          </cell>
          <cell r="AA528">
            <v>45</v>
          </cell>
          <cell r="AB528">
            <v>48</v>
          </cell>
          <cell r="AC528" t="str">
            <v>Pflanzer</v>
          </cell>
          <cell r="AD528" t="str">
            <v>Andaker</v>
          </cell>
          <cell r="AE528" t="str">
            <v>kein 3. SR</v>
          </cell>
        </row>
        <row r="529">
          <cell r="Q529" t="str">
            <v>mU16-084</v>
          </cell>
          <cell r="R529">
            <v>38872</v>
          </cell>
          <cell r="S529" t="str">
            <v>18.45</v>
          </cell>
          <cell r="T529" t="str">
            <v>SO•1845•QD</v>
          </cell>
          <cell r="U529" t="str">
            <v>mU16 Pl 5-8</v>
          </cell>
          <cell r="V529" t="str">
            <v>John-F-Kennedy-Schule alt</v>
          </cell>
          <cell r="W529" t="str">
            <v>Järva Demons</v>
          </cell>
          <cell r="X529" t="str">
            <v xml:space="preserve"> -</v>
          </cell>
          <cell r="Y529" t="str">
            <v>Hertener Löwen</v>
          </cell>
          <cell r="Z529" t="str">
            <v>mU16  Eintracht Frankfurt 1</v>
          </cell>
          <cell r="AA529">
            <v>44</v>
          </cell>
          <cell r="AB529">
            <v>20</v>
          </cell>
          <cell r="AC529" t="str">
            <v>Dirks</v>
          </cell>
          <cell r="AD529" t="str">
            <v>Detgen</v>
          </cell>
          <cell r="AE529" t="str">
            <v>kein 3. SR</v>
          </cell>
        </row>
        <row r="530">
          <cell r="Q530" t="str">
            <v>wU18-30</v>
          </cell>
          <cell r="R530">
            <v>38872</v>
          </cell>
          <cell r="S530" t="str">
            <v>19.30</v>
          </cell>
          <cell r="T530" t="str">
            <v>SO•1930•QD</v>
          </cell>
          <cell r="U530" t="str">
            <v>wU18 Pl 5-8</v>
          </cell>
          <cell r="V530" t="str">
            <v>John-F-Kennedy-Schule alt</v>
          </cell>
          <cell r="W530" t="str">
            <v>Eintracht Frankfurt</v>
          </cell>
          <cell r="X530" t="str">
            <v xml:space="preserve"> -</v>
          </cell>
          <cell r="Y530" t="str">
            <v>UKS Jordan</v>
          </cell>
          <cell r="Z530" t="str">
            <v>mU16  Hertener Löwen</v>
          </cell>
          <cell r="AA530">
            <v>19</v>
          </cell>
          <cell r="AB530">
            <v>44</v>
          </cell>
          <cell r="AC530" t="str">
            <v>Gise</v>
          </cell>
          <cell r="AD530" t="str">
            <v>Cyniak</v>
          </cell>
          <cell r="AE530" t="str">
            <v>kein 3. SR</v>
          </cell>
        </row>
        <row r="531">
          <cell r="Q531" t="str">
            <v>wU18-44</v>
          </cell>
          <cell r="R531">
            <v>38872</v>
          </cell>
          <cell r="S531" t="str">
            <v>20.15</v>
          </cell>
          <cell r="T531" t="str">
            <v>SO•2015•QD</v>
          </cell>
          <cell r="U531" t="str">
            <v>wU18 Gr B</v>
          </cell>
          <cell r="V531" t="str">
            <v>John-F-Kennedy-Schule alt</v>
          </cell>
          <cell r="W531" t="str">
            <v>Walddörfer SV</v>
          </cell>
          <cell r="X531" t="str">
            <v xml:space="preserve"> -</v>
          </cell>
          <cell r="Y531" t="str">
            <v>BG2000 Berlin</v>
          </cell>
          <cell r="Z531" t="str">
            <v>wU18  UKS Jordan</v>
          </cell>
          <cell r="AA531">
            <v>24</v>
          </cell>
          <cell r="AB531">
            <v>28</v>
          </cell>
          <cell r="AC531" t="str">
            <v>Gise</v>
          </cell>
          <cell r="AD531" t="str">
            <v>Cyniak</v>
          </cell>
          <cell r="AE531" t="str">
            <v>kein 3. SR</v>
          </cell>
        </row>
        <row r="532">
          <cell r="Q532" t="str">
            <v>wU18-41</v>
          </cell>
          <cell r="R532">
            <v>38872</v>
          </cell>
          <cell r="S532" t="str">
            <v>21.00</v>
          </cell>
          <cell r="T532" t="str">
            <v>SO•2100•QD</v>
          </cell>
          <cell r="U532" t="str">
            <v>wU18 Gr A</v>
          </cell>
          <cell r="V532" t="str">
            <v>John-F-Kennedy-Schule alt</v>
          </cell>
          <cell r="W532" t="str">
            <v>TG 1837 Hanau</v>
          </cell>
          <cell r="X532" t="str">
            <v xml:space="preserve"> -</v>
          </cell>
          <cell r="Y532" t="str">
            <v>VfL Pinneberg</v>
          </cell>
          <cell r="Z532" t="str">
            <v>wU18  BG2000 Berlin</v>
          </cell>
          <cell r="AA532">
            <v>14</v>
          </cell>
          <cell r="AB532">
            <v>60</v>
          </cell>
          <cell r="AC532" t="str">
            <v>Sykulski</v>
          </cell>
          <cell r="AD532" t="str">
            <v>Wtorek</v>
          </cell>
          <cell r="AE532" t="str">
            <v>kein 3. SR</v>
          </cell>
        </row>
        <row r="535">
          <cell r="W535" t="str">
            <v>Halle T - Am Rohrgarten</v>
          </cell>
        </row>
        <row r="537">
          <cell r="Q537" t="str">
            <v>HeHi-056</v>
          </cell>
          <cell r="R537">
            <v>38872</v>
          </cell>
          <cell r="S537" t="str">
            <v>09.00</v>
          </cell>
          <cell r="T537" t="str">
            <v>SO•0900•T</v>
          </cell>
          <cell r="U537" t="str">
            <v>HeHi Pl 1-16</v>
          </cell>
          <cell r="V537" t="str">
            <v>Am Rohrgarten</v>
          </cell>
          <cell r="W537" t="str">
            <v>MTV Trb. Lüneburg</v>
          </cell>
          <cell r="X537" t="str">
            <v xml:space="preserve"> -</v>
          </cell>
          <cell r="Y537" t="str">
            <v>Rhein Energie Köln</v>
          </cell>
          <cell r="Z537" t="str">
            <v>HeHi  SG Braunschweig</v>
          </cell>
          <cell r="AA537">
            <v>28</v>
          </cell>
          <cell r="AB537">
            <v>57</v>
          </cell>
          <cell r="AC537" t="str">
            <v>Haelewyck</v>
          </cell>
          <cell r="AD537" t="str">
            <v>Kadam</v>
          </cell>
          <cell r="AE537" t="str">
            <v>kein 3. SR</v>
          </cell>
        </row>
        <row r="538">
          <cell r="Q538" t="str">
            <v>HeHi-055</v>
          </cell>
          <cell r="R538">
            <v>38872</v>
          </cell>
          <cell r="S538" t="str">
            <v>09.45</v>
          </cell>
          <cell r="T538" t="str">
            <v>SO•0945•T</v>
          </cell>
          <cell r="U538" t="str">
            <v>HeHi Pl 1-16</v>
          </cell>
          <cell r="V538" t="str">
            <v>Am Rohrgarten</v>
          </cell>
          <cell r="W538" t="str">
            <v>SG Braunschweig</v>
          </cell>
          <cell r="X538" t="str">
            <v xml:space="preserve"> -</v>
          </cell>
          <cell r="Y538" t="str">
            <v>BG 94 Schwedt</v>
          </cell>
          <cell r="Z538" t="str">
            <v>HeHi  Rhein Energie Köln</v>
          </cell>
          <cell r="AA538">
            <v>38</v>
          </cell>
          <cell r="AB538">
            <v>33</v>
          </cell>
          <cell r="AC538" t="str">
            <v>Haelewyck</v>
          </cell>
          <cell r="AD538" t="str">
            <v>Kadam</v>
          </cell>
          <cell r="AE538" t="str">
            <v>kein 3. SR</v>
          </cell>
        </row>
        <row r="539">
          <cell r="Q539" t="str">
            <v>HeHi-057</v>
          </cell>
          <cell r="R539">
            <v>38872</v>
          </cell>
          <cell r="S539" t="str">
            <v>10.30</v>
          </cell>
          <cell r="T539" t="str">
            <v>SO•1030•T</v>
          </cell>
          <cell r="U539" t="str">
            <v>HeHi Gr 17-32</v>
          </cell>
          <cell r="V539" t="str">
            <v>Am Rohrgarten</v>
          </cell>
          <cell r="W539" t="str">
            <v>SC Ottensen</v>
          </cell>
          <cell r="X539" t="str">
            <v xml:space="preserve"> -</v>
          </cell>
          <cell r="Y539" t="str">
            <v>West Wien</v>
          </cell>
          <cell r="Z539" t="str">
            <v>HeHi  BG 94 Schwedt</v>
          </cell>
          <cell r="AA539">
            <v>0</v>
          </cell>
          <cell r="AB539">
            <v>20</v>
          </cell>
          <cell r="AC539" t="str">
            <v>Bukowski</v>
          </cell>
          <cell r="AD539" t="str">
            <v>Sass</v>
          </cell>
          <cell r="AE539" t="str">
            <v>kein 3. SR</v>
          </cell>
        </row>
        <row r="540">
          <cell r="Q540" t="str">
            <v>HeHi-058</v>
          </cell>
          <cell r="R540">
            <v>38872</v>
          </cell>
          <cell r="S540" t="str">
            <v>11.15</v>
          </cell>
          <cell r="T540" t="str">
            <v>SO•1115•T</v>
          </cell>
          <cell r="U540" t="str">
            <v>HeHi Gr 17-32</v>
          </cell>
          <cell r="V540" t="str">
            <v>Am Rohrgarten</v>
          </cell>
          <cell r="W540" t="str">
            <v>Emder TV</v>
          </cell>
          <cell r="X540" t="str">
            <v xml:space="preserve"> -</v>
          </cell>
          <cell r="Y540" t="str">
            <v>EMTV Rams</v>
          </cell>
          <cell r="Z540" t="str">
            <v>HeHi  West Wien</v>
          </cell>
          <cell r="AA540">
            <v>32</v>
          </cell>
          <cell r="AB540">
            <v>44</v>
          </cell>
          <cell r="AC540" t="str">
            <v>Bukowski</v>
          </cell>
          <cell r="AD540" t="str">
            <v>Sass</v>
          </cell>
          <cell r="AE540" t="str">
            <v>kein 3. SR</v>
          </cell>
        </row>
        <row r="541">
          <cell r="Q541" t="str">
            <v>HeHi-059</v>
          </cell>
          <cell r="R541">
            <v>38872</v>
          </cell>
          <cell r="S541" t="str">
            <v>12.00</v>
          </cell>
          <cell r="T541" t="str">
            <v>SO•1200•T</v>
          </cell>
          <cell r="U541" t="str">
            <v>HeHi Gr 17-32</v>
          </cell>
          <cell r="V541" t="str">
            <v>Am Rohrgarten</v>
          </cell>
          <cell r="W541" t="str">
            <v>Sportverein Berne 1</v>
          </cell>
          <cell r="X541" t="str">
            <v xml:space="preserve"> -</v>
          </cell>
          <cell r="Y541" t="str">
            <v>FU Hochschulsport</v>
          </cell>
          <cell r="Z541" t="str">
            <v>HeHi  EMTV Rams</v>
          </cell>
          <cell r="AA541">
            <v>43</v>
          </cell>
          <cell r="AB541">
            <v>34</v>
          </cell>
          <cell r="AC541" t="str">
            <v>Busch</v>
          </cell>
          <cell r="AD541" t="str">
            <v>Spyt</v>
          </cell>
          <cell r="AE541" t="str">
            <v>kein 3. SR</v>
          </cell>
        </row>
        <row r="542">
          <cell r="Q542" t="str">
            <v>HeHi-060</v>
          </cell>
          <cell r="R542">
            <v>38872</v>
          </cell>
          <cell r="S542" t="str">
            <v>12.45</v>
          </cell>
          <cell r="T542" t="str">
            <v>SO•1245•T</v>
          </cell>
          <cell r="U542" t="str">
            <v>HeHi Gr 17-32</v>
          </cell>
          <cell r="V542" t="str">
            <v>Am Rohrgarten</v>
          </cell>
          <cell r="W542" t="str">
            <v>TV Oldersum</v>
          </cell>
          <cell r="X542" t="str">
            <v xml:space="preserve"> -</v>
          </cell>
          <cell r="Y542" t="str">
            <v>Haga Basket</v>
          </cell>
          <cell r="Z542" t="str">
            <v>HeHi  FU Hochschulsport</v>
          </cell>
          <cell r="AA542">
            <v>39</v>
          </cell>
          <cell r="AB542">
            <v>53</v>
          </cell>
          <cell r="AC542" t="str">
            <v>Busch</v>
          </cell>
          <cell r="AD542" t="str">
            <v>Spyt</v>
          </cell>
          <cell r="AE542" t="str">
            <v>kein 3. SR</v>
          </cell>
        </row>
        <row r="543">
          <cell r="Q543" t="str">
            <v>HeLo-27</v>
          </cell>
          <cell r="R543">
            <v>38872</v>
          </cell>
          <cell r="S543" t="str">
            <v>13.30</v>
          </cell>
          <cell r="T543" t="str">
            <v>SO•1330•T</v>
          </cell>
          <cell r="U543" t="str">
            <v>HeLo Gr A</v>
          </cell>
          <cell r="V543" t="str">
            <v>Am Rohrgarten</v>
          </cell>
          <cell r="W543" t="str">
            <v>ATV Haltern</v>
          </cell>
          <cell r="X543" t="str">
            <v xml:space="preserve"> -</v>
          </cell>
          <cell r="Y543" t="str">
            <v>Serbischer SK</v>
          </cell>
          <cell r="Z543" t="str">
            <v>HeHi  Haga Basket</v>
          </cell>
          <cell r="AA543">
            <v>20</v>
          </cell>
          <cell r="AB543">
            <v>0</v>
          </cell>
          <cell r="AC543" t="str">
            <v>Wtorek</v>
          </cell>
          <cell r="AD543" t="str">
            <v>Spyt</v>
          </cell>
          <cell r="AE543" t="str">
            <v>kein 3. SR</v>
          </cell>
        </row>
        <row r="544">
          <cell r="Q544" t="str">
            <v>HeLo-14</v>
          </cell>
          <cell r="R544">
            <v>38872</v>
          </cell>
          <cell r="S544" t="str">
            <v>14.15</v>
          </cell>
          <cell r="T544" t="str">
            <v>SO•1415•T</v>
          </cell>
          <cell r="U544" t="str">
            <v>HeLo Pl 1-8</v>
          </cell>
          <cell r="V544" t="str">
            <v>Am Rohrgarten</v>
          </cell>
          <cell r="W544" t="str">
            <v>Braunschweiger BG 2</v>
          </cell>
          <cell r="X544" t="str">
            <v xml:space="preserve"> -</v>
          </cell>
          <cell r="Y544" t="str">
            <v>VfL Pinneberg 2</v>
          </cell>
          <cell r="Z544" t="str">
            <v>HeLo  Serbischer SK</v>
          </cell>
          <cell r="AA544">
            <v>49</v>
          </cell>
          <cell r="AB544">
            <v>42</v>
          </cell>
          <cell r="AC544" t="str">
            <v>Wieszner</v>
          </cell>
          <cell r="AD544" t="str">
            <v>Wtorek</v>
          </cell>
          <cell r="AE544" t="str">
            <v>kein 3. SR</v>
          </cell>
        </row>
        <row r="545">
          <cell r="Q545" t="str">
            <v>HeHi-072</v>
          </cell>
          <cell r="R545">
            <v>38872</v>
          </cell>
          <cell r="S545" t="str">
            <v>15.00</v>
          </cell>
          <cell r="T545" t="str">
            <v>SO•1500•T</v>
          </cell>
          <cell r="U545" t="str">
            <v>HeHi Pl 9-16</v>
          </cell>
          <cell r="V545" t="str">
            <v>Am Rohrgarten</v>
          </cell>
          <cell r="W545" t="str">
            <v>MTV Trb. Lüneburg</v>
          </cell>
          <cell r="X545" t="str">
            <v xml:space="preserve"> -</v>
          </cell>
          <cell r="Y545" t="str">
            <v>BG 94 Schwedt</v>
          </cell>
          <cell r="Z545" t="str">
            <v>HeLo  VfL Pinneberg 2</v>
          </cell>
          <cell r="AA545">
            <v>38</v>
          </cell>
          <cell r="AB545">
            <v>33</v>
          </cell>
          <cell r="AC545" t="str">
            <v>Wieszner</v>
          </cell>
          <cell r="AD545" t="str">
            <v>Lasocki</v>
          </cell>
          <cell r="AE545" t="str">
            <v>kein 3. SR</v>
          </cell>
        </row>
        <row r="546">
          <cell r="Q546" t="str">
            <v>HeHi-068</v>
          </cell>
          <cell r="R546">
            <v>38872</v>
          </cell>
          <cell r="S546" t="str">
            <v>15.45</v>
          </cell>
          <cell r="T546" t="str">
            <v>SO•1545•T</v>
          </cell>
          <cell r="U546" t="str">
            <v>HeHi Pl 1-8</v>
          </cell>
          <cell r="V546" t="str">
            <v>Am Rohrgarten</v>
          </cell>
          <cell r="W546" t="str">
            <v>SG Braunschweig</v>
          </cell>
          <cell r="X546" t="str">
            <v xml:space="preserve"> -</v>
          </cell>
          <cell r="Y546" t="str">
            <v>Rhein Energie Köln</v>
          </cell>
          <cell r="Z546" t="str">
            <v>HeHi  BG 94 Schwedt</v>
          </cell>
          <cell r="AA546">
            <v>37</v>
          </cell>
          <cell r="AB546">
            <v>45</v>
          </cell>
          <cell r="AC546" t="str">
            <v>Guzik</v>
          </cell>
          <cell r="AD546" t="str">
            <v>Lasocki</v>
          </cell>
          <cell r="AE546" t="str">
            <v>kein 3. SR</v>
          </cell>
        </row>
        <row r="547">
          <cell r="Q547" t="str">
            <v>HeHi-077</v>
          </cell>
          <cell r="R547">
            <v>38872</v>
          </cell>
          <cell r="S547" t="str">
            <v>16.30</v>
          </cell>
          <cell r="T547" t="str">
            <v>SO•1630•T</v>
          </cell>
          <cell r="U547" t="str">
            <v>HeHi Pl 25-32</v>
          </cell>
          <cell r="V547" t="str">
            <v>Am Rohrgarten</v>
          </cell>
          <cell r="W547" t="str">
            <v>Emder TV</v>
          </cell>
          <cell r="X547" t="str">
            <v xml:space="preserve"> -</v>
          </cell>
          <cell r="Y547" t="str">
            <v>SC Ottensen</v>
          </cell>
          <cell r="Z547" t="str">
            <v>HeHi  Rhein Energie Köln</v>
          </cell>
          <cell r="AA547">
            <v>28</v>
          </cell>
          <cell r="AB547">
            <v>52</v>
          </cell>
          <cell r="AC547" t="str">
            <v>Guzik</v>
          </cell>
          <cell r="AD547" t="str">
            <v>Lasocki</v>
          </cell>
          <cell r="AE547" t="str">
            <v>kein 3. SR</v>
          </cell>
        </row>
        <row r="548">
          <cell r="Q548" t="str">
            <v>HeHi-073</v>
          </cell>
          <cell r="R548">
            <v>38872</v>
          </cell>
          <cell r="S548" t="str">
            <v>17.15</v>
          </cell>
          <cell r="T548" t="str">
            <v>SO•1715•T</v>
          </cell>
          <cell r="U548" t="str">
            <v>HeHi Pl 17-24</v>
          </cell>
          <cell r="V548" t="str">
            <v>Am Rohrgarten</v>
          </cell>
          <cell r="W548" t="str">
            <v>West Wien</v>
          </cell>
          <cell r="X548" t="str">
            <v xml:space="preserve"> -</v>
          </cell>
          <cell r="Y548" t="str">
            <v>EMTV Rams</v>
          </cell>
          <cell r="Z548" t="str">
            <v>HeHi  SC Ottensen</v>
          </cell>
          <cell r="AA548">
            <v>52</v>
          </cell>
          <cell r="AB548">
            <v>27</v>
          </cell>
          <cell r="AC548" t="str">
            <v>Pastusiak</v>
          </cell>
          <cell r="AD548" t="str">
            <v>Prokes</v>
          </cell>
          <cell r="AE548" t="str">
            <v>kein 3. SR</v>
          </cell>
        </row>
        <row r="549">
          <cell r="Q549" t="str">
            <v>HeHi-078</v>
          </cell>
          <cell r="R549">
            <v>38872</v>
          </cell>
          <cell r="S549" t="str">
            <v>18.00</v>
          </cell>
          <cell r="T549" t="str">
            <v>SO•1800•T</v>
          </cell>
          <cell r="U549" t="str">
            <v>HeHi Pl 25-32</v>
          </cell>
          <cell r="V549" t="str">
            <v>Am Rohrgarten</v>
          </cell>
          <cell r="W549" t="str">
            <v>TV Oldersum</v>
          </cell>
          <cell r="X549" t="str">
            <v xml:space="preserve"> -</v>
          </cell>
          <cell r="Y549" t="str">
            <v>FU Hochschulsport</v>
          </cell>
          <cell r="Z549" t="str">
            <v>HeHi  EMTV Rams</v>
          </cell>
          <cell r="AA549">
            <v>51</v>
          </cell>
          <cell r="AB549">
            <v>60</v>
          </cell>
          <cell r="AC549" t="str">
            <v>Pastusiak</v>
          </cell>
          <cell r="AD549" t="str">
            <v>Prokes</v>
          </cell>
          <cell r="AE549" t="str">
            <v>kein 3. SR</v>
          </cell>
        </row>
        <row r="550">
          <cell r="Q550" t="str">
            <v>HeHi-074</v>
          </cell>
          <cell r="R550">
            <v>38872</v>
          </cell>
          <cell r="S550" t="str">
            <v>18.45</v>
          </cell>
          <cell r="T550" t="str">
            <v>SO•1845•T</v>
          </cell>
          <cell r="U550" t="str">
            <v>HeHi Pl 17-24</v>
          </cell>
          <cell r="V550" t="str">
            <v>Am Rohrgarten</v>
          </cell>
          <cell r="W550" t="str">
            <v>Sportverein Berne 1</v>
          </cell>
          <cell r="X550" t="str">
            <v xml:space="preserve"> -</v>
          </cell>
          <cell r="Y550" t="str">
            <v>Haga Basket</v>
          </cell>
          <cell r="Z550" t="str">
            <v>HeHi  FU Hochschulsport</v>
          </cell>
          <cell r="AA550">
            <v>42</v>
          </cell>
          <cell r="AB550">
            <v>48</v>
          </cell>
          <cell r="AC550" t="str">
            <v>Al Attar</v>
          </cell>
          <cell r="AD550" t="str">
            <v>Ernst</v>
          </cell>
          <cell r="AE550" t="str">
            <v>kein 3. SR</v>
          </cell>
        </row>
        <row r="551">
          <cell r="Q551" t="str">
            <v>HeLo-30</v>
          </cell>
          <cell r="R551">
            <v>38872</v>
          </cell>
          <cell r="S551" t="str">
            <v>19.30</v>
          </cell>
          <cell r="T551" t="str">
            <v>SO•1930•T</v>
          </cell>
          <cell r="U551" t="str">
            <v>HeLo Gr A</v>
          </cell>
          <cell r="V551" t="str">
            <v>Am Rohrgarten</v>
          </cell>
          <cell r="W551" t="str">
            <v>UKJ Tyrolia 2</v>
          </cell>
          <cell r="X551" t="str">
            <v xml:space="preserve"> -</v>
          </cell>
          <cell r="Y551" t="str">
            <v>Serbischer SK</v>
          </cell>
          <cell r="Z551" t="str">
            <v>HeHi  Haga Basket</v>
          </cell>
          <cell r="AA551">
            <v>20</v>
          </cell>
          <cell r="AB551">
            <v>0</v>
          </cell>
          <cell r="AC551" t="str">
            <v>Al Attar</v>
          </cell>
          <cell r="AD551" t="str">
            <v>Ernst</v>
          </cell>
          <cell r="AE551" t="str">
            <v>kein 3. SR</v>
          </cell>
        </row>
        <row r="552">
          <cell r="Q552" t="str">
            <v>HeLo-19</v>
          </cell>
          <cell r="R552">
            <v>38872</v>
          </cell>
          <cell r="S552" t="str">
            <v>20.15</v>
          </cell>
          <cell r="T552" t="str">
            <v>SO•2015•T</v>
          </cell>
          <cell r="U552" t="str">
            <v>HeLo Pl 5-8</v>
          </cell>
          <cell r="V552" t="str">
            <v>Am Rohrgarten</v>
          </cell>
          <cell r="W552" t="str">
            <v>VfL Pinneberg 2</v>
          </cell>
          <cell r="X552" t="str">
            <v xml:space="preserve"> -</v>
          </cell>
          <cell r="Y552" t="str">
            <v>Walddörfer SV</v>
          </cell>
          <cell r="Z552" t="str">
            <v>HeLo  Serbischer SK</v>
          </cell>
          <cell r="AA552">
            <v>34</v>
          </cell>
          <cell r="AB552">
            <v>28</v>
          </cell>
          <cell r="AC552" t="str">
            <v>Milata</v>
          </cell>
          <cell r="AD552" t="str">
            <v>Lohmüller</v>
          </cell>
          <cell r="AE552" t="str">
            <v>kein 3. SR</v>
          </cell>
        </row>
        <row r="553">
          <cell r="Q553" t="str">
            <v>HeHi-086</v>
          </cell>
          <cell r="R553">
            <v>38872</v>
          </cell>
          <cell r="S553" t="str">
            <v>21.00</v>
          </cell>
          <cell r="T553" t="str">
            <v>SO•2100•T</v>
          </cell>
          <cell r="U553" t="str">
            <v>HeHi Pl 9-12</v>
          </cell>
          <cell r="V553" t="str">
            <v>Am Rohrgarten</v>
          </cell>
          <cell r="W553" t="str">
            <v>Sportverein Berne 2</v>
          </cell>
          <cell r="X553" t="str">
            <v xml:space="preserve"> -</v>
          </cell>
          <cell r="Y553" t="str">
            <v>MTV Trb. Lüneburg</v>
          </cell>
          <cell r="Z553" t="str">
            <v>HeLo  Walddörfer SV</v>
          </cell>
          <cell r="AA553">
            <v>0</v>
          </cell>
          <cell r="AB553">
            <v>20</v>
          </cell>
          <cell r="AC553" t="str">
            <v>Milata</v>
          </cell>
          <cell r="AD553" t="str">
            <v>Lohmüller</v>
          </cell>
          <cell r="AE553" t="str">
            <v>kein 3. SR</v>
          </cell>
        </row>
        <row r="555">
          <cell r="W555" t="str">
            <v>Sonntag, den 04.06.2006</v>
          </cell>
        </row>
        <row r="556">
          <cell r="S556" t="str">
            <v>Zeit</v>
          </cell>
          <cell r="T556" t="str">
            <v>Spielnr.</v>
          </cell>
          <cell r="U556" t="str">
            <v>Liga</v>
          </cell>
          <cell r="V556" t="str">
            <v>Halle</v>
          </cell>
          <cell r="W556" t="str">
            <v>Team A</v>
          </cell>
          <cell r="Y556" t="str">
            <v>Team B</v>
          </cell>
          <cell r="Z556" t="str">
            <v>Kampfgericht</v>
          </cell>
          <cell r="AA556" t="str">
            <v>Erg A</v>
          </cell>
          <cell r="AB556" t="str">
            <v>Erg B</v>
          </cell>
        </row>
        <row r="557">
          <cell r="W557" t="str">
            <v>Halle VA - Ostpreußendamm unten</v>
          </cell>
        </row>
        <row r="559">
          <cell r="Q559" t="str">
            <v>HeHi-054</v>
          </cell>
          <cell r="R559">
            <v>38872</v>
          </cell>
          <cell r="S559" t="str">
            <v>09.00</v>
          </cell>
          <cell r="T559" t="str">
            <v>SO•0900•VA</v>
          </cell>
          <cell r="U559" t="str">
            <v>HeHi Pl 1-16</v>
          </cell>
          <cell r="V559" t="str">
            <v>Ostpreußendamm unten</v>
          </cell>
          <cell r="W559" t="str">
            <v>Sportverein Berne 2</v>
          </cell>
          <cell r="X559" t="str">
            <v xml:space="preserve"> -</v>
          </cell>
          <cell r="Y559" t="str">
            <v>C-R-T-G´s Finest</v>
          </cell>
          <cell r="Z559" t="str">
            <v>HeHi  VfL Hameln</v>
          </cell>
          <cell r="AA559">
            <v>38</v>
          </cell>
          <cell r="AB559">
            <v>43</v>
          </cell>
          <cell r="AC559" t="str">
            <v>Koutek</v>
          </cell>
          <cell r="AD559" t="str">
            <v>Lohmüller</v>
          </cell>
          <cell r="AE559" t="str">
            <v>kein 3. SR</v>
          </cell>
        </row>
        <row r="560">
          <cell r="Q560" t="str">
            <v>HeHi-053</v>
          </cell>
          <cell r="R560">
            <v>38872</v>
          </cell>
          <cell r="S560" t="str">
            <v>09.45</v>
          </cell>
          <cell r="T560" t="str">
            <v>SO•0945•VA</v>
          </cell>
          <cell r="U560" t="str">
            <v>HeHi Pl 1-16</v>
          </cell>
          <cell r="V560" t="str">
            <v>Ostpreußendamm unten</v>
          </cell>
          <cell r="W560" t="str">
            <v>VfL Hameln</v>
          </cell>
          <cell r="X560" t="str">
            <v xml:space="preserve"> -</v>
          </cell>
          <cell r="Y560" t="str">
            <v>Basket Clubs Vienna</v>
          </cell>
          <cell r="Z560" t="str">
            <v>HeHi  C-R-T-G´s Finest</v>
          </cell>
          <cell r="AA560">
            <v>36</v>
          </cell>
          <cell r="AB560">
            <v>27</v>
          </cell>
          <cell r="AC560" t="str">
            <v>Koutek</v>
          </cell>
          <cell r="AD560" t="str">
            <v>Lohmüller</v>
          </cell>
          <cell r="AE560" t="str">
            <v>kein 3. SR</v>
          </cell>
        </row>
        <row r="561">
          <cell r="Q561" t="str">
            <v>DaHi-27</v>
          </cell>
          <cell r="R561">
            <v>38872</v>
          </cell>
          <cell r="S561" t="str">
            <v>10.30</v>
          </cell>
          <cell r="T561" t="str">
            <v>SO•1030•VA</v>
          </cell>
          <cell r="U561" t="str">
            <v>DaHi Pl 1-16</v>
          </cell>
          <cell r="V561" t="str">
            <v>Ostpreußendamm unten</v>
          </cell>
          <cell r="W561" t="str">
            <v>Lidingo Basket</v>
          </cell>
          <cell r="X561" t="str">
            <v xml:space="preserve"> -</v>
          </cell>
          <cell r="Y561" t="str">
            <v>VfL Grasdorf</v>
          </cell>
          <cell r="Z561" t="str">
            <v>HeHi  Basket Clubs Vienna</v>
          </cell>
          <cell r="AA561">
            <v>24</v>
          </cell>
          <cell r="AB561">
            <v>22</v>
          </cell>
          <cell r="AC561" t="str">
            <v>Brewczyski</v>
          </cell>
          <cell r="AD561" t="str">
            <v>Cyniak</v>
          </cell>
          <cell r="AE561" t="str">
            <v>kein 3. SR</v>
          </cell>
        </row>
        <row r="562">
          <cell r="Q562" t="str">
            <v>DaHi-28</v>
          </cell>
          <cell r="R562">
            <v>38872</v>
          </cell>
          <cell r="S562" t="str">
            <v>11.15</v>
          </cell>
          <cell r="T562" t="str">
            <v>SO•1115•VA</v>
          </cell>
          <cell r="U562" t="str">
            <v>DaHi Pl 1-16</v>
          </cell>
          <cell r="V562" t="str">
            <v>Ostpreußendamm unten</v>
          </cell>
          <cell r="W562" t="str">
            <v>Walddörfer SV 1</v>
          </cell>
          <cell r="X562" t="str">
            <v xml:space="preserve"> -</v>
          </cell>
          <cell r="Y562" t="str">
            <v>BBZ 95 Leverkusen 1</v>
          </cell>
          <cell r="Z562" t="str">
            <v>DaHi  VfL Grasdorf</v>
          </cell>
          <cell r="AA562">
            <v>19</v>
          </cell>
          <cell r="AB562">
            <v>40</v>
          </cell>
          <cell r="AC562" t="str">
            <v>Brewczyski</v>
          </cell>
          <cell r="AD562" t="str">
            <v>Cyniak</v>
          </cell>
          <cell r="AE562" t="str">
            <v>kein 3. SR</v>
          </cell>
        </row>
        <row r="563">
          <cell r="Q563" t="str">
            <v>HeHi-061</v>
          </cell>
          <cell r="R563">
            <v>38872</v>
          </cell>
          <cell r="S563" t="str">
            <v>12.00</v>
          </cell>
          <cell r="T563" t="str">
            <v>SO•1200•VA</v>
          </cell>
          <cell r="U563" t="str">
            <v>HeHi Gr 17-32</v>
          </cell>
          <cell r="V563" t="str">
            <v>Ostpreußendamm unten</v>
          </cell>
          <cell r="W563" t="str">
            <v>SC Rist Wedel</v>
          </cell>
          <cell r="X563" t="str">
            <v xml:space="preserve"> -</v>
          </cell>
          <cell r="Y563" t="str">
            <v>VfL Pinneberg 1</v>
          </cell>
          <cell r="Z563" t="str">
            <v>DaHi  BBZ 95 Leverkusen 1</v>
          </cell>
          <cell r="AA563">
            <v>0</v>
          </cell>
          <cell r="AB563">
            <v>20</v>
          </cell>
          <cell r="AC563" t="str">
            <v>Stange</v>
          </cell>
          <cell r="AD563" t="str">
            <v>Kolar</v>
          </cell>
          <cell r="AE563" t="str">
            <v>kein 3. SR</v>
          </cell>
        </row>
        <row r="564">
          <cell r="Q564" t="str">
            <v>HeHi-062</v>
          </cell>
          <cell r="R564">
            <v>38872</v>
          </cell>
          <cell r="S564" t="str">
            <v>12.45</v>
          </cell>
          <cell r="T564" t="str">
            <v>SO•1245•VA</v>
          </cell>
          <cell r="U564" t="str">
            <v>HeHi Gr 17-32</v>
          </cell>
          <cell r="V564" t="str">
            <v>Ostpreußendamm unten</v>
          </cell>
          <cell r="W564" t="str">
            <v>Eintracht Frankfurt</v>
          </cell>
          <cell r="X564" t="str">
            <v xml:space="preserve"> -</v>
          </cell>
          <cell r="Y564" t="str">
            <v>TuS Bothfeld</v>
          </cell>
          <cell r="Z564" t="str">
            <v>HeHi  VfL Pinneberg 1</v>
          </cell>
          <cell r="AA564">
            <v>40</v>
          </cell>
          <cell r="AB564">
            <v>57</v>
          </cell>
          <cell r="AC564" t="str">
            <v>Stange</v>
          </cell>
          <cell r="AD564" t="str">
            <v>Kolar</v>
          </cell>
          <cell r="AE564" t="str">
            <v>kein 3. SR</v>
          </cell>
        </row>
        <row r="565">
          <cell r="Q565" t="str">
            <v>HeLo-15</v>
          </cell>
          <cell r="R565">
            <v>38872</v>
          </cell>
          <cell r="S565" t="str">
            <v>13.30</v>
          </cell>
          <cell r="T565" t="str">
            <v>SO•1330•VA</v>
          </cell>
          <cell r="U565" t="str">
            <v>HeLo Pl 1-8</v>
          </cell>
          <cell r="V565" t="str">
            <v>Ostpreußendamm unten</v>
          </cell>
          <cell r="W565" t="str">
            <v>TuS Lichterfelde</v>
          </cell>
          <cell r="X565" t="str">
            <v xml:space="preserve"> -</v>
          </cell>
          <cell r="Y565" t="str">
            <v>BG Zehlendorf 3</v>
          </cell>
          <cell r="Z565" t="str">
            <v>HeHi  TuS Bothfeld</v>
          </cell>
          <cell r="AA565">
            <v>42</v>
          </cell>
          <cell r="AB565">
            <v>40</v>
          </cell>
          <cell r="AC565" t="str">
            <v>Bukowski</v>
          </cell>
          <cell r="AD565" t="str">
            <v>Kolar</v>
          </cell>
          <cell r="AE565" t="str">
            <v>kein 3. SR</v>
          </cell>
        </row>
        <row r="566">
          <cell r="Q566" t="str">
            <v>HeLo-16</v>
          </cell>
          <cell r="R566">
            <v>38872</v>
          </cell>
          <cell r="S566" t="str">
            <v>14.15</v>
          </cell>
          <cell r="T566" t="str">
            <v>SO•1415•VA</v>
          </cell>
          <cell r="U566" t="str">
            <v>HeLo Pl 1-8</v>
          </cell>
          <cell r="V566" t="str">
            <v>Ostpreußendamm unten</v>
          </cell>
          <cell r="W566" t="str">
            <v>Hellas Basket Berlin</v>
          </cell>
          <cell r="X566" t="str">
            <v xml:space="preserve"> -</v>
          </cell>
          <cell r="Y566" t="str">
            <v>DBV Charlottenburg</v>
          </cell>
          <cell r="Z566" t="str">
            <v>HeLo  BG Zehlendorf 3</v>
          </cell>
          <cell r="AA566">
            <v>21</v>
          </cell>
          <cell r="AB566">
            <v>60</v>
          </cell>
          <cell r="AC566" t="str">
            <v>Wüllner</v>
          </cell>
          <cell r="AD566" t="str">
            <v>Bukowski</v>
          </cell>
          <cell r="AE566" t="str">
            <v>kein 3. SR</v>
          </cell>
        </row>
        <row r="567">
          <cell r="Q567" t="str">
            <v>HeHi-071</v>
          </cell>
          <cell r="R567">
            <v>38872</v>
          </cell>
          <cell r="S567" t="str">
            <v>15.00</v>
          </cell>
          <cell r="T567" t="str">
            <v>SO•1500•VA</v>
          </cell>
          <cell r="U567" t="str">
            <v>HeHi Pl 9-16</v>
          </cell>
          <cell r="V567" t="str">
            <v>Ostpreußendamm unten</v>
          </cell>
          <cell r="W567" t="str">
            <v>Sportverein Berne 2</v>
          </cell>
          <cell r="X567" t="str">
            <v xml:space="preserve"> -</v>
          </cell>
          <cell r="Y567" t="str">
            <v>Basket Clubs Vienna</v>
          </cell>
          <cell r="Z567" t="str">
            <v>HeLo  DBV Charlottenburg</v>
          </cell>
          <cell r="AA567">
            <v>48</v>
          </cell>
          <cell r="AB567">
            <v>32</v>
          </cell>
          <cell r="AC567" t="str">
            <v>Wüllner</v>
          </cell>
          <cell r="AD567" t="str">
            <v>van der Bij</v>
          </cell>
          <cell r="AE567" t="str">
            <v>kein 3. SR</v>
          </cell>
        </row>
        <row r="568">
          <cell r="Q568" t="str">
            <v>HeHi-067</v>
          </cell>
          <cell r="R568">
            <v>38872</v>
          </cell>
          <cell r="S568" t="str">
            <v>15.45</v>
          </cell>
          <cell r="T568" t="str">
            <v>SO•1545•VA</v>
          </cell>
          <cell r="U568" t="str">
            <v>HeHi Pl 1-8</v>
          </cell>
          <cell r="V568" t="str">
            <v>Ostpreußendamm unten</v>
          </cell>
          <cell r="W568" t="str">
            <v>VfL Hameln</v>
          </cell>
          <cell r="X568" t="str">
            <v xml:space="preserve"> -</v>
          </cell>
          <cell r="Y568" t="str">
            <v>C-R-T-G´s Finest</v>
          </cell>
          <cell r="Z568" t="str">
            <v>HeHi  Basket Clubs Vienna</v>
          </cell>
          <cell r="AA568">
            <v>50</v>
          </cell>
          <cell r="AB568">
            <v>36</v>
          </cell>
          <cell r="AC568" t="str">
            <v>Harden</v>
          </cell>
          <cell r="AD568" t="str">
            <v>Jerab</v>
          </cell>
          <cell r="AE568" t="str">
            <v>kein 3. SR</v>
          </cell>
        </row>
        <row r="569">
          <cell r="Q569" t="str">
            <v>DaHi-34</v>
          </cell>
          <cell r="R569">
            <v>38872</v>
          </cell>
          <cell r="S569" t="str">
            <v>16.30</v>
          </cell>
          <cell r="T569" t="str">
            <v>SO•1630•VA</v>
          </cell>
          <cell r="U569" t="str">
            <v>DaHi Pl 1-8</v>
          </cell>
          <cell r="V569" t="str">
            <v>Ostpreußendamm unten</v>
          </cell>
          <cell r="W569" t="str">
            <v>Lidingo Basket</v>
          </cell>
          <cell r="X569" t="str">
            <v xml:space="preserve"> -</v>
          </cell>
          <cell r="Y569" t="str">
            <v>BBZ 95 Leverkusen 1</v>
          </cell>
          <cell r="Z569" t="str">
            <v>HeHi  C-R-T-G´s Finest</v>
          </cell>
          <cell r="AA569">
            <v>40</v>
          </cell>
          <cell r="AB569">
            <v>34</v>
          </cell>
          <cell r="AC569" t="str">
            <v>Harden</v>
          </cell>
          <cell r="AD569" t="str">
            <v>Jerab</v>
          </cell>
          <cell r="AE569" t="str">
            <v>kein 3. SR</v>
          </cell>
        </row>
        <row r="570">
          <cell r="Q570" t="str">
            <v>DaHi-38</v>
          </cell>
          <cell r="R570">
            <v>38872</v>
          </cell>
          <cell r="S570" t="str">
            <v>17.15</v>
          </cell>
          <cell r="T570" t="str">
            <v>SO•1715•VA</v>
          </cell>
          <cell r="U570" t="str">
            <v>DaHi Pl 9-16</v>
          </cell>
          <cell r="V570" t="str">
            <v>Ostpreußendamm unten</v>
          </cell>
          <cell r="W570" t="str">
            <v>Walddörfer SV 1</v>
          </cell>
          <cell r="X570" t="str">
            <v xml:space="preserve"> -</v>
          </cell>
          <cell r="Y570" t="str">
            <v>VfL Grasdorf</v>
          </cell>
          <cell r="Z570" t="str">
            <v>DaHi  BBZ 95 Leverkusen 1</v>
          </cell>
          <cell r="AA570">
            <v>39</v>
          </cell>
          <cell r="AB570">
            <v>49</v>
          </cell>
          <cell r="AC570" t="str">
            <v>Pencik</v>
          </cell>
          <cell r="AD570" t="str">
            <v>Willemze</v>
          </cell>
          <cell r="AE570" t="str">
            <v>kein 3. SR</v>
          </cell>
        </row>
        <row r="571">
          <cell r="Q571" t="str">
            <v>HeHi-079</v>
          </cell>
          <cell r="R571">
            <v>38872</v>
          </cell>
          <cell r="S571" t="str">
            <v>18.00</v>
          </cell>
          <cell r="T571" t="str">
            <v>SO•1800•VA</v>
          </cell>
          <cell r="U571" t="str">
            <v>HeHi Pl 25-32</v>
          </cell>
          <cell r="V571" t="str">
            <v>Ostpreußendamm unten</v>
          </cell>
          <cell r="W571" t="str">
            <v>Eintracht Frankfurt</v>
          </cell>
          <cell r="X571" t="str">
            <v xml:space="preserve"> -</v>
          </cell>
          <cell r="Y571" t="str">
            <v>SC Rist Wedel</v>
          </cell>
          <cell r="Z571" t="str">
            <v>DaHi  VfL Grasdorf</v>
          </cell>
          <cell r="AA571">
            <v>20</v>
          </cell>
          <cell r="AB571">
            <v>0</v>
          </cell>
          <cell r="AC571" t="str">
            <v>Pencik</v>
          </cell>
          <cell r="AD571" t="str">
            <v>Willemze</v>
          </cell>
          <cell r="AE571" t="str">
            <v>kein 3. SR</v>
          </cell>
        </row>
        <row r="572">
          <cell r="Q572" t="str">
            <v>HeHi-075</v>
          </cell>
          <cell r="R572">
            <v>38872</v>
          </cell>
          <cell r="S572" t="str">
            <v>18.45</v>
          </cell>
          <cell r="T572" t="str">
            <v>SO•1845•VA</v>
          </cell>
          <cell r="U572" t="str">
            <v>HeHi Pl 17-24</v>
          </cell>
          <cell r="V572" t="str">
            <v>Ostpreußendamm unten</v>
          </cell>
          <cell r="W572" t="str">
            <v>VfL Pinneberg 1</v>
          </cell>
          <cell r="X572" t="str">
            <v xml:space="preserve"> -</v>
          </cell>
          <cell r="Y572" t="str">
            <v>TuS Bothfeld</v>
          </cell>
          <cell r="Z572" t="str">
            <v>HeHi  SC Rist Wedel</v>
          </cell>
          <cell r="AA572">
            <v>0</v>
          </cell>
          <cell r="AB572">
            <v>20</v>
          </cell>
          <cell r="AC572" t="str">
            <v>Walewski</v>
          </cell>
          <cell r="AD572" t="str">
            <v>Busch</v>
          </cell>
          <cell r="AE572" t="str">
            <v>kein 3. SR</v>
          </cell>
        </row>
        <row r="573">
          <cell r="Q573" t="str">
            <v>HeLo-20</v>
          </cell>
          <cell r="R573">
            <v>38872</v>
          </cell>
          <cell r="S573" t="str">
            <v>19.30</v>
          </cell>
          <cell r="T573" t="str">
            <v>SO•1930•VA</v>
          </cell>
          <cell r="U573" t="str">
            <v>HeLo Pl 5-8</v>
          </cell>
          <cell r="V573" t="str">
            <v>Ostpreußendamm unten</v>
          </cell>
          <cell r="W573" t="str">
            <v>Hellas Basket Berlin</v>
          </cell>
          <cell r="X573" t="str">
            <v xml:space="preserve"> -</v>
          </cell>
          <cell r="Y573" t="str">
            <v>BG Zehlendorf 3</v>
          </cell>
          <cell r="Z573" t="str">
            <v>HeHi  TuS Bothfeld</v>
          </cell>
          <cell r="AA573">
            <v>42</v>
          </cell>
          <cell r="AB573">
            <v>39</v>
          </cell>
          <cell r="AC573" t="str">
            <v>Walewski</v>
          </cell>
          <cell r="AD573" t="str">
            <v>Busch</v>
          </cell>
          <cell r="AE573" t="str">
            <v>kein 3. SR</v>
          </cell>
        </row>
        <row r="574">
          <cell r="Q574" t="str">
            <v>HeLo-18</v>
          </cell>
          <cell r="R574">
            <v>38872</v>
          </cell>
          <cell r="S574" t="str">
            <v>20.15</v>
          </cell>
          <cell r="T574" t="str">
            <v>SO•2015•VA</v>
          </cell>
          <cell r="U574" t="str">
            <v>HeLo Pl 1-4</v>
          </cell>
          <cell r="V574" t="str">
            <v>Ostpreußendamm unten</v>
          </cell>
          <cell r="W574" t="str">
            <v>TuS Lichterfelde</v>
          </cell>
          <cell r="X574" t="str">
            <v xml:space="preserve"> -</v>
          </cell>
          <cell r="Y574" t="str">
            <v>DBV Charlottenburg</v>
          </cell>
          <cell r="Z574" t="str">
            <v>HeLo  BG Zehlendorf 3</v>
          </cell>
          <cell r="AA574">
            <v>27</v>
          </cell>
          <cell r="AB574">
            <v>39</v>
          </cell>
          <cell r="AC574" t="str">
            <v>Dorobisz</v>
          </cell>
          <cell r="AD574" t="str">
            <v>Koc</v>
          </cell>
          <cell r="AE574" t="str">
            <v>kein 3. SR</v>
          </cell>
        </row>
        <row r="575">
          <cell r="Q575" t="str">
            <v>HeHi-082</v>
          </cell>
          <cell r="R575">
            <v>38872</v>
          </cell>
          <cell r="S575" t="str">
            <v>21.00</v>
          </cell>
          <cell r="T575" t="str">
            <v>SO•2100•VA</v>
          </cell>
          <cell r="U575" t="str">
            <v>HeHi Pl 1-4</v>
          </cell>
          <cell r="V575" t="str">
            <v>Ostpreußendamm unten</v>
          </cell>
          <cell r="W575" t="str">
            <v>VfL Hameln</v>
          </cell>
          <cell r="X575" t="str">
            <v xml:space="preserve"> -</v>
          </cell>
          <cell r="Y575" t="str">
            <v>Rhein Energie Köln</v>
          </cell>
          <cell r="Z575" t="str">
            <v>HeLo  DBV Charlottenburg</v>
          </cell>
          <cell r="AA575">
            <v>51</v>
          </cell>
          <cell r="AB575">
            <v>48</v>
          </cell>
          <cell r="AC575" t="str">
            <v>Dorobisz</v>
          </cell>
          <cell r="AD575" t="str">
            <v>Koc</v>
          </cell>
          <cell r="AE575" t="str">
            <v>kein 3. SR</v>
          </cell>
        </row>
        <row r="578">
          <cell r="W578" t="str">
            <v>Halle VB - Ostpreußendamm oben</v>
          </cell>
        </row>
        <row r="580">
          <cell r="Q580" t="str">
            <v>HeHi-052</v>
          </cell>
          <cell r="R580">
            <v>38872</v>
          </cell>
          <cell r="S580" t="str">
            <v>09.00</v>
          </cell>
          <cell r="T580" t="str">
            <v>SO•0900•VB</v>
          </cell>
          <cell r="U580" t="str">
            <v>HeHi Pl 1-16</v>
          </cell>
          <cell r="V580" t="str">
            <v>Ostpreußendamm oben</v>
          </cell>
          <cell r="W580" t="str">
            <v>Braunschweiger BG 1</v>
          </cell>
          <cell r="X580" t="str">
            <v xml:space="preserve"> -</v>
          </cell>
          <cell r="Y580" t="str">
            <v>Galabasket.de</v>
          </cell>
          <cell r="Z580" t="str">
            <v>HeHi  Lidingo Basket</v>
          </cell>
          <cell r="AA580">
            <v>35</v>
          </cell>
          <cell r="AB580">
            <v>66</v>
          </cell>
          <cell r="AC580" t="str">
            <v>Prokes</v>
          </cell>
          <cell r="AD580" t="str">
            <v>Weege</v>
          </cell>
          <cell r="AE580" t="str">
            <v>kein 3. SR</v>
          </cell>
        </row>
        <row r="581">
          <cell r="Q581" t="str">
            <v>HeHi-051</v>
          </cell>
          <cell r="R581">
            <v>38872</v>
          </cell>
          <cell r="S581" t="str">
            <v>09.45</v>
          </cell>
          <cell r="T581" t="str">
            <v>SO•0945•VB</v>
          </cell>
          <cell r="U581" t="str">
            <v>HeHi Pl 1-16</v>
          </cell>
          <cell r="V581" t="str">
            <v>Ostpreußendamm oben</v>
          </cell>
          <cell r="W581" t="str">
            <v>Lidingo Basket</v>
          </cell>
          <cell r="X581" t="str">
            <v xml:space="preserve"> -</v>
          </cell>
          <cell r="Y581" t="str">
            <v>UKJ Tyrolia 1</v>
          </cell>
          <cell r="Z581" t="str">
            <v>HeHi  Galabasket.de</v>
          </cell>
          <cell r="AA581">
            <v>46</v>
          </cell>
          <cell r="AB581">
            <v>42</v>
          </cell>
          <cell r="AC581" t="str">
            <v>Prokes</v>
          </cell>
          <cell r="AD581" t="str">
            <v>Weege</v>
          </cell>
          <cell r="AE581" t="str">
            <v>kein 3. SR</v>
          </cell>
        </row>
        <row r="582">
          <cell r="Q582" t="str">
            <v>DaHi-29</v>
          </cell>
          <cell r="R582">
            <v>38872</v>
          </cell>
          <cell r="S582" t="str">
            <v>10.30</v>
          </cell>
          <cell r="T582" t="str">
            <v>SO•1030•VB</v>
          </cell>
          <cell r="U582" t="str">
            <v>DaHi Pl 1-16</v>
          </cell>
          <cell r="V582" t="str">
            <v>Ostpreußendamm oben</v>
          </cell>
          <cell r="W582" t="str">
            <v>MTV Trb. Lüneburg 1</v>
          </cell>
          <cell r="X582" t="str">
            <v xml:space="preserve"> -</v>
          </cell>
          <cell r="Y582" t="str">
            <v>Flying French</v>
          </cell>
          <cell r="Z582" t="str">
            <v>HeHi  UKJ Tyrolia 1</v>
          </cell>
          <cell r="AA582">
            <v>11</v>
          </cell>
          <cell r="AB582">
            <v>47</v>
          </cell>
          <cell r="AC582" t="str">
            <v>Bartosz</v>
          </cell>
          <cell r="AD582" t="str">
            <v>Chudzicki</v>
          </cell>
          <cell r="AE582" t="str">
            <v>kein 3. SR</v>
          </cell>
        </row>
        <row r="583">
          <cell r="Q583" t="str">
            <v>DaHi-30</v>
          </cell>
          <cell r="R583">
            <v>38872</v>
          </cell>
          <cell r="S583" t="str">
            <v>11.15</v>
          </cell>
          <cell r="T583" t="str">
            <v>SO•1115•VB</v>
          </cell>
          <cell r="U583" t="str">
            <v>DaHi Pl 1-16</v>
          </cell>
          <cell r="V583" t="str">
            <v>Ostpreußendamm oben</v>
          </cell>
          <cell r="W583" t="str">
            <v>Kuenring Wien 1</v>
          </cell>
          <cell r="X583" t="str">
            <v xml:space="preserve"> -</v>
          </cell>
          <cell r="Y583" t="str">
            <v>BBG Revival</v>
          </cell>
          <cell r="Z583" t="str">
            <v>DaHi  Flying French</v>
          </cell>
          <cell r="AA583">
            <v>25</v>
          </cell>
          <cell r="AB583">
            <v>29</v>
          </cell>
          <cell r="AC583" t="str">
            <v>Bartosz</v>
          </cell>
          <cell r="AD583" t="str">
            <v>Chudzicki</v>
          </cell>
          <cell r="AE583" t="str">
            <v>kein 3. SR</v>
          </cell>
        </row>
        <row r="584">
          <cell r="Q584" t="str">
            <v>HeHi-063</v>
          </cell>
          <cell r="R584">
            <v>38872</v>
          </cell>
          <cell r="S584" t="str">
            <v>12.00</v>
          </cell>
          <cell r="T584" t="str">
            <v>SO•1200•VB</v>
          </cell>
          <cell r="U584" t="str">
            <v>HeHi Gr 17-32</v>
          </cell>
          <cell r="V584" t="str">
            <v>Ostpreußendamm oben</v>
          </cell>
          <cell r="W584" t="str">
            <v>Motala Basket</v>
          </cell>
          <cell r="X584" t="str">
            <v xml:space="preserve"> -</v>
          </cell>
          <cell r="Y584" t="str">
            <v>MTV Itzehoe Eagles</v>
          </cell>
          <cell r="Z584" t="str">
            <v>DaHi  BBG Revival</v>
          </cell>
          <cell r="AA584">
            <v>20</v>
          </cell>
          <cell r="AB584">
            <v>0</v>
          </cell>
          <cell r="AC584" t="str">
            <v>Sinterniklaas</v>
          </cell>
          <cell r="AD584" t="str">
            <v>Vecera</v>
          </cell>
          <cell r="AE584" t="str">
            <v>kein 3. SR</v>
          </cell>
        </row>
        <row r="585">
          <cell r="Q585" t="str">
            <v>HeHi-064</v>
          </cell>
          <cell r="R585">
            <v>38872</v>
          </cell>
          <cell r="S585" t="str">
            <v>12.45</v>
          </cell>
          <cell r="T585" t="str">
            <v>SO•1245•VB</v>
          </cell>
          <cell r="U585" t="str">
            <v>HeHi Gr 17-32</v>
          </cell>
          <cell r="V585" t="str">
            <v>Ostpreußendamm oben</v>
          </cell>
          <cell r="W585" t="str">
            <v>CB Recklinghausen</v>
          </cell>
          <cell r="X585" t="str">
            <v xml:space="preserve"> -</v>
          </cell>
          <cell r="Y585" t="str">
            <v>Hamburg Rahlstedt</v>
          </cell>
          <cell r="Z585" t="str">
            <v>HeHi  MTV Itzehoe Eagles</v>
          </cell>
          <cell r="AA585">
            <v>39</v>
          </cell>
          <cell r="AB585">
            <v>48</v>
          </cell>
          <cell r="AC585" t="str">
            <v>Sinterniklaas</v>
          </cell>
          <cell r="AD585" t="str">
            <v>Vecera</v>
          </cell>
          <cell r="AE585" t="str">
            <v>kein 3. SR</v>
          </cell>
        </row>
        <row r="586">
          <cell r="Q586" t="str">
            <v>HeLo-28</v>
          </cell>
          <cell r="R586">
            <v>38872</v>
          </cell>
          <cell r="S586" t="str">
            <v>13.30</v>
          </cell>
          <cell r="T586" t="str">
            <v>SO•1330•VB</v>
          </cell>
          <cell r="U586" t="str">
            <v>HeLo Gr A</v>
          </cell>
          <cell r="V586" t="str">
            <v>Ostpreußendamm oben</v>
          </cell>
          <cell r="W586" t="str">
            <v>SSC Südwest</v>
          </cell>
          <cell r="X586" t="str">
            <v xml:space="preserve"> -</v>
          </cell>
          <cell r="Y586" t="str">
            <v>UKJ Tyrolia 2</v>
          </cell>
          <cell r="Z586" t="str">
            <v>HeHi  Hamburg Rahlstedt</v>
          </cell>
          <cell r="AA586">
            <v>29</v>
          </cell>
          <cell r="AB586">
            <v>43</v>
          </cell>
          <cell r="AC586" t="str">
            <v>Sinterniklaas</v>
          </cell>
          <cell r="AD586" t="str">
            <v>van der Bij</v>
          </cell>
          <cell r="AE586" t="str">
            <v>kein 3. SR</v>
          </cell>
        </row>
        <row r="587">
          <cell r="Q587" t="str">
            <v>HeLo-13</v>
          </cell>
          <cell r="R587">
            <v>38872</v>
          </cell>
          <cell r="S587" t="str">
            <v>14.15</v>
          </cell>
          <cell r="T587" t="str">
            <v>SO•1415•VB</v>
          </cell>
          <cell r="U587" t="str">
            <v>HeLo Pl 1-8</v>
          </cell>
          <cell r="V587" t="str">
            <v>Ostpreußendamm oben</v>
          </cell>
          <cell r="W587" t="str">
            <v>Walddörfer SV</v>
          </cell>
          <cell r="X587" t="str">
            <v xml:space="preserve"> -</v>
          </cell>
          <cell r="Y587" t="str">
            <v>BG Zehlendorf 2</v>
          </cell>
          <cell r="Z587" t="str">
            <v>HeLo  UKJ Tyrolia 2</v>
          </cell>
          <cell r="AA587">
            <v>25</v>
          </cell>
          <cell r="AB587">
            <v>32</v>
          </cell>
          <cell r="AC587" t="str">
            <v>Ulu</v>
          </cell>
          <cell r="AD587" t="str">
            <v>Freisfeld</v>
          </cell>
          <cell r="AE587" t="str">
            <v>kein 3. SR</v>
          </cell>
        </row>
        <row r="588">
          <cell r="Q588" t="str">
            <v>HeHi-070</v>
          </cell>
          <cell r="R588">
            <v>38872</v>
          </cell>
          <cell r="S588" t="str">
            <v>15.00</v>
          </cell>
          <cell r="T588" t="str">
            <v>SO•1500•VB</v>
          </cell>
          <cell r="U588" t="str">
            <v>HeHi Pl 9-16</v>
          </cell>
          <cell r="V588" t="str">
            <v>Ostpreußendamm oben</v>
          </cell>
          <cell r="W588" t="str">
            <v>Braunschweiger BG 1</v>
          </cell>
          <cell r="X588" t="str">
            <v xml:space="preserve"> -</v>
          </cell>
          <cell r="Y588" t="str">
            <v>UKJ Tyrolia 1</v>
          </cell>
          <cell r="Z588" t="str">
            <v>HeLo  BG Zehlendorf 2</v>
          </cell>
          <cell r="AA588">
            <v>41</v>
          </cell>
          <cell r="AB588">
            <v>38</v>
          </cell>
          <cell r="AC588" t="str">
            <v>Ulu</v>
          </cell>
          <cell r="AD588" t="str">
            <v>Freisfeld</v>
          </cell>
          <cell r="AE588" t="str">
            <v>kein 3. SR</v>
          </cell>
        </row>
        <row r="589">
          <cell r="Q589" t="str">
            <v>HeHi-066</v>
          </cell>
          <cell r="R589">
            <v>38872</v>
          </cell>
          <cell r="S589" t="str">
            <v>15.45</v>
          </cell>
          <cell r="T589" t="str">
            <v>SO•1545•VB</v>
          </cell>
          <cell r="U589" t="str">
            <v>HeHi Pl 1-8</v>
          </cell>
          <cell r="V589" t="str">
            <v>Ostpreußendamm oben</v>
          </cell>
          <cell r="W589" t="str">
            <v>Lidingo Basket</v>
          </cell>
          <cell r="X589" t="str">
            <v xml:space="preserve"> -</v>
          </cell>
          <cell r="Y589" t="str">
            <v>Galabasket.de</v>
          </cell>
          <cell r="Z589" t="str">
            <v>HeHi  UKJ Tyrolia 1</v>
          </cell>
          <cell r="AA589">
            <v>26</v>
          </cell>
          <cell r="AB589">
            <v>41</v>
          </cell>
          <cell r="AC589" t="str">
            <v>Baloun</v>
          </cell>
          <cell r="AD589" t="str">
            <v>Kolar</v>
          </cell>
          <cell r="AE589" t="str">
            <v>kein 3. SR</v>
          </cell>
        </row>
        <row r="590">
          <cell r="Q590" t="str">
            <v>DaHi-35</v>
          </cell>
          <cell r="R590">
            <v>38872</v>
          </cell>
          <cell r="S590" t="str">
            <v>16.30</v>
          </cell>
          <cell r="T590" t="str">
            <v>SO•1630•VB</v>
          </cell>
          <cell r="U590" t="str">
            <v>DaHi Pl 1-8</v>
          </cell>
          <cell r="V590" t="str">
            <v>Ostpreußendamm oben</v>
          </cell>
          <cell r="W590" t="str">
            <v>Flying French</v>
          </cell>
          <cell r="X590" t="str">
            <v xml:space="preserve"> -</v>
          </cell>
          <cell r="Y590" t="str">
            <v>BBG Revival</v>
          </cell>
          <cell r="Z590" t="str">
            <v>HeHi  Galabasket.de</v>
          </cell>
          <cell r="AA590">
            <v>41</v>
          </cell>
          <cell r="AB590">
            <v>31</v>
          </cell>
          <cell r="AC590" t="str">
            <v>Baloun</v>
          </cell>
          <cell r="AD590" t="str">
            <v>Kolar</v>
          </cell>
          <cell r="AE590" t="str">
            <v>kein 3. SR</v>
          </cell>
        </row>
        <row r="591">
          <cell r="Q591" t="str">
            <v>DaHi-39</v>
          </cell>
          <cell r="R591">
            <v>38872</v>
          </cell>
          <cell r="S591" t="str">
            <v>17.15</v>
          </cell>
          <cell r="T591" t="str">
            <v>SO•1715•VB</v>
          </cell>
          <cell r="U591" t="str">
            <v>DaHi Pl 9-16</v>
          </cell>
          <cell r="V591" t="str">
            <v>Ostpreußendamm oben</v>
          </cell>
          <cell r="W591" t="str">
            <v>Kuenring Wien 1</v>
          </cell>
          <cell r="X591" t="str">
            <v xml:space="preserve"> -</v>
          </cell>
          <cell r="Y591" t="str">
            <v>MTV Trb. Lüneburg 1</v>
          </cell>
          <cell r="Z591" t="str">
            <v>DaHi  BBG Revival</v>
          </cell>
          <cell r="AA591">
            <v>28</v>
          </cell>
          <cell r="AB591">
            <v>24</v>
          </cell>
          <cell r="AC591" t="str">
            <v>Gise</v>
          </cell>
          <cell r="AD591" t="str">
            <v>Haelewyck</v>
          </cell>
          <cell r="AE591" t="str">
            <v>kein 3. SR</v>
          </cell>
        </row>
        <row r="592">
          <cell r="Q592" t="str">
            <v>HeHi-080</v>
          </cell>
          <cell r="R592">
            <v>38872</v>
          </cell>
          <cell r="S592" t="str">
            <v>18.00</v>
          </cell>
          <cell r="T592" t="str">
            <v>SO•1800•VB</v>
          </cell>
          <cell r="U592" t="str">
            <v>HeHi Pl 25-32</v>
          </cell>
          <cell r="V592" t="str">
            <v>Ostpreußendamm oben</v>
          </cell>
          <cell r="W592" t="str">
            <v>CB Recklinghausen</v>
          </cell>
          <cell r="X592" t="str">
            <v xml:space="preserve"> -</v>
          </cell>
          <cell r="Y592" t="str">
            <v>MTV Itzehoe Eagles</v>
          </cell>
          <cell r="Z592" t="str">
            <v>DaHi  MTV Trb. Lüneburg 1</v>
          </cell>
          <cell r="AA592">
            <v>20</v>
          </cell>
          <cell r="AB592">
            <v>0</v>
          </cell>
          <cell r="AC592" t="str">
            <v>Gise</v>
          </cell>
          <cell r="AD592" t="str">
            <v>Haelewyck</v>
          </cell>
          <cell r="AE592" t="str">
            <v>kein 3. SR</v>
          </cell>
        </row>
        <row r="593">
          <cell r="Q593" t="str">
            <v>HeHi-076</v>
          </cell>
          <cell r="R593">
            <v>38872</v>
          </cell>
          <cell r="S593" t="str">
            <v>18.45</v>
          </cell>
          <cell r="T593" t="str">
            <v>SO•1845•VB</v>
          </cell>
          <cell r="U593" t="str">
            <v>HeHi Pl 17-24</v>
          </cell>
          <cell r="V593" t="str">
            <v>Ostpreußendamm oben</v>
          </cell>
          <cell r="W593" t="str">
            <v>Motala Basket</v>
          </cell>
          <cell r="X593" t="str">
            <v xml:space="preserve"> -</v>
          </cell>
          <cell r="Y593" t="str">
            <v>Hamburg Rahlstedt</v>
          </cell>
          <cell r="Z593" t="str">
            <v>HeHi  MTV Itzehoe Eagles</v>
          </cell>
          <cell r="AA593">
            <v>38</v>
          </cell>
          <cell r="AB593">
            <v>51</v>
          </cell>
          <cell r="AC593" t="str">
            <v>Bause</v>
          </cell>
          <cell r="AD593" t="str">
            <v>Jerab</v>
          </cell>
          <cell r="AE593" t="str">
            <v>kein 3. SR</v>
          </cell>
        </row>
        <row r="594">
          <cell r="Q594" t="str">
            <v>HeLo-29</v>
          </cell>
          <cell r="R594">
            <v>38872</v>
          </cell>
          <cell r="S594" t="str">
            <v>19.30</v>
          </cell>
          <cell r="T594" t="str">
            <v>SO•1930•VB</v>
          </cell>
          <cell r="U594" t="str">
            <v>HeLo Gr A</v>
          </cell>
          <cell r="V594" t="str">
            <v>Ostpreußendamm oben</v>
          </cell>
          <cell r="W594" t="str">
            <v>SSC Südwest</v>
          </cell>
          <cell r="X594" t="str">
            <v xml:space="preserve"> -</v>
          </cell>
          <cell r="Y594" t="str">
            <v>ATV Haltern</v>
          </cell>
          <cell r="Z594" t="str">
            <v>HeHi  Hamburg Rahlstedt</v>
          </cell>
          <cell r="AA594">
            <v>47</v>
          </cell>
          <cell r="AB594">
            <v>35</v>
          </cell>
          <cell r="AC594" t="str">
            <v>Bause</v>
          </cell>
          <cell r="AD594" t="str">
            <v>Jerab</v>
          </cell>
          <cell r="AE594" t="str">
            <v>kein 3. SR</v>
          </cell>
        </row>
        <row r="595">
          <cell r="Q595" t="str">
            <v>HeLo-17</v>
          </cell>
          <cell r="R595">
            <v>38872</v>
          </cell>
          <cell r="S595" t="str">
            <v>20.15</v>
          </cell>
          <cell r="T595" t="str">
            <v>SO•2015•VB</v>
          </cell>
          <cell r="U595" t="str">
            <v>HeLo Pl 1-4</v>
          </cell>
          <cell r="V595" t="str">
            <v>Ostpreußendamm oben</v>
          </cell>
          <cell r="W595" t="str">
            <v>BG Zehlendorf 2</v>
          </cell>
          <cell r="X595" t="str">
            <v xml:space="preserve"> -</v>
          </cell>
          <cell r="Y595" t="str">
            <v>Braunschweiger BG 2</v>
          </cell>
          <cell r="Z595" t="str">
            <v>HeLo  ATV Haltern</v>
          </cell>
          <cell r="AA595">
            <v>35</v>
          </cell>
          <cell r="AB595">
            <v>18</v>
          </cell>
          <cell r="AC595" t="str">
            <v>Körner</v>
          </cell>
          <cell r="AD595" t="str">
            <v>Willemze</v>
          </cell>
          <cell r="AE595" t="str">
            <v>kein 3. SR</v>
          </cell>
        </row>
        <row r="596">
          <cell r="Q596" t="str">
            <v>HeHi-084</v>
          </cell>
          <cell r="R596">
            <v>38872</v>
          </cell>
          <cell r="S596" t="str">
            <v>21.00</v>
          </cell>
          <cell r="T596" t="str">
            <v>SO•2100•VB</v>
          </cell>
          <cell r="U596" t="str">
            <v>HeHi Pl 5-8</v>
          </cell>
          <cell r="V596" t="str">
            <v>Ostpreußendamm oben</v>
          </cell>
          <cell r="W596" t="str">
            <v>SG Braunschweig</v>
          </cell>
          <cell r="X596" t="str">
            <v xml:space="preserve"> -</v>
          </cell>
          <cell r="Y596" t="str">
            <v>C-R-T-G´s Finest</v>
          </cell>
          <cell r="Z596" t="str">
            <v>HeLo  Braunschweiger BG 2</v>
          </cell>
          <cell r="AA596">
            <v>77</v>
          </cell>
          <cell r="AB596">
            <v>48</v>
          </cell>
          <cell r="AC596" t="str">
            <v>Körner</v>
          </cell>
          <cell r="AD596" t="str">
            <v>Willemze</v>
          </cell>
          <cell r="AE596" t="str">
            <v>kein 3. SR</v>
          </cell>
        </row>
        <row r="598">
          <cell r="W598" t="str">
            <v>Montag, den 05.06.2006</v>
          </cell>
        </row>
        <row r="599">
          <cell r="S599" t="str">
            <v>Zeit</v>
          </cell>
          <cell r="T599" t="str">
            <v>Spielnr.</v>
          </cell>
          <cell r="U599" t="str">
            <v>Liga</v>
          </cell>
          <cell r="V599" t="str">
            <v>Halle</v>
          </cell>
          <cell r="W599" t="str">
            <v>Team A</v>
          </cell>
          <cell r="Y599" t="str">
            <v>Team B</v>
          </cell>
          <cell r="Z599" t="str">
            <v>Kampfgericht</v>
          </cell>
          <cell r="AA599" t="str">
            <v>Erg A</v>
          </cell>
          <cell r="AB599" t="str">
            <v>Erg B</v>
          </cell>
        </row>
        <row r="600">
          <cell r="W600" t="str">
            <v>Halle C - Am Hegewinkel</v>
          </cell>
        </row>
        <row r="602">
          <cell r="Q602" t="str">
            <v>wU14-59</v>
          </cell>
          <cell r="R602">
            <v>38873</v>
          </cell>
          <cell r="S602" t="str">
            <v>08.00</v>
          </cell>
          <cell r="T602" t="str">
            <v>MO•0800•C</v>
          </cell>
          <cell r="U602" t="str">
            <v>wU14 Pl 5</v>
          </cell>
          <cell r="V602" t="str">
            <v>Am Hegewinkel</v>
          </cell>
          <cell r="W602" t="str">
            <v>MKS Miastko</v>
          </cell>
          <cell r="X602" t="str">
            <v xml:space="preserve"> -</v>
          </cell>
          <cell r="Y602" t="str">
            <v>Södertälje BBK</v>
          </cell>
          <cell r="Z602" t="str">
            <v>mU14  Horsens IC</v>
          </cell>
          <cell r="AA602">
            <v>25</v>
          </cell>
          <cell r="AB602">
            <v>63</v>
          </cell>
          <cell r="AC602" t="str">
            <v>Majak</v>
          </cell>
          <cell r="AD602" t="str">
            <v>Gast</v>
          </cell>
          <cell r="AE602" t="str">
            <v>kein 3. SR</v>
          </cell>
        </row>
        <row r="603">
          <cell r="Q603" t="str">
            <v>mU14-23</v>
          </cell>
          <cell r="R603">
            <v>38873</v>
          </cell>
          <cell r="S603" t="str">
            <v>08.45</v>
          </cell>
          <cell r="T603" t="str">
            <v>MO•0845•C</v>
          </cell>
          <cell r="U603" t="str">
            <v>mU14 Pl 5</v>
          </cell>
          <cell r="V603" t="str">
            <v>Am Hegewinkel</v>
          </cell>
          <cell r="W603" t="str">
            <v>Horsens IC</v>
          </cell>
          <cell r="X603" t="str">
            <v xml:space="preserve"> -</v>
          </cell>
          <cell r="Y603" t="str">
            <v>Eintracht Frankfurt</v>
          </cell>
          <cell r="Z603" t="str">
            <v>wU14  Södertälje BBK</v>
          </cell>
          <cell r="AA603">
            <v>40</v>
          </cell>
          <cell r="AB603">
            <v>42</v>
          </cell>
          <cell r="AC603" t="str">
            <v>Majak</v>
          </cell>
          <cell r="AD603" t="str">
            <v>Gast</v>
          </cell>
          <cell r="AE603" t="str">
            <v>kein 3. SR</v>
          </cell>
        </row>
        <row r="604">
          <cell r="Q604" t="str">
            <v>DaHi-49</v>
          </cell>
          <cell r="R604">
            <v>38873</v>
          </cell>
          <cell r="S604" t="str">
            <v>09.30</v>
          </cell>
          <cell r="T604" t="str">
            <v>MO•0930•C</v>
          </cell>
          <cell r="U604" t="str">
            <v>DaHi Pl 9-12</v>
          </cell>
          <cell r="V604" t="str">
            <v>Am Hegewinkel</v>
          </cell>
          <cell r="W604" t="str">
            <v>VfL Grasdorf</v>
          </cell>
          <cell r="X604" t="str">
            <v xml:space="preserve"> -</v>
          </cell>
          <cell r="Y604" t="str">
            <v>Rumelner TV</v>
          </cell>
          <cell r="Z604" t="str">
            <v>mU14  Eintracht Frankfurt</v>
          </cell>
          <cell r="AA604">
            <v>20</v>
          </cell>
          <cell r="AB604">
            <v>0</v>
          </cell>
          <cell r="AC604">
            <v>0</v>
          </cell>
          <cell r="AD604">
            <v>0</v>
          </cell>
          <cell r="AE604" t="str">
            <v>kein 3. SR</v>
          </cell>
        </row>
        <row r="605">
          <cell r="Q605" t="str">
            <v>wU16-34</v>
          </cell>
          <cell r="R605">
            <v>38873</v>
          </cell>
          <cell r="S605" t="str">
            <v>10.15</v>
          </cell>
          <cell r="T605" t="str">
            <v>MO•1015•C</v>
          </cell>
          <cell r="U605" t="str">
            <v>wU16 Pl 3</v>
          </cell>
          <cell r="V605" t="str">
            <v>Am Hegewinkel</v>
          </cell>
          <cell r="W605" t="str">
            <v>Kuenring Wien</v>
          </cell>
          <cell r="X605" t="str">
            <v xml:space="preserve"> -</v>
          </cell>
          <cell r="Y605" t="str">
            <v>LA Berlin</v>
          </cell>
          <cell r="Z605" t="str">
            <v>DaHi  Rumelner TV</v>
          </cell>
          <cell r="AA605">
            <v>43</v>
          </cell>
          <cell r="AB605">
            <v>39</v>
          </cell>
          <cell r="AC605" t="str">
            <v>Bause</v>
          </cell>
          <cell r="AD605" t="str">
            <v>Davenschot</v>
          </cell>
          <cell r="AE605" t="str">
            <v>kein 3. SR</v>
          </cell>
        </row>
        <row r="606">
          <cell r="Q606" t="str">
            <v>mU18-36</v>
          </cell>
          <cell r="R606">
            <v>38873</v>
          </cell>
          <cell r="S606" t="str">
            <v>11.00</v>
          </cell>
          <cell r="T606" t="str">
            <v>MO•1100•C</v>
          </cell>
          <cell r="U606" t="str">
            <v>mU18 Pl 7</v>
          </cell>
          <cell r="V606" t="str">
            <v>Am Hegewinkel</v>
          </cell>
          <cell r="W606" t="str">
            <v>UAB Wien</v>
          </cell>
          <cell r="X606" t="str">
            <v xml:space="preserve"> -</v>
          </cell>
          <cell r="Y606" t="str">
            <v>Walddörfer SV</v>
          </cell>
          <cell r="Z606" t="str">
            <v>wU16  LA Berlin</v>
          </cell>
          <cell r="AA606">
            <v>48</v>
          </cell>
          <cell r="AB606">
            <v>35</v>
          </cell>
          <cell r="AC606" t="str">
            <v>Bause</v>
          </cell>
          <cell r="AD606" t="str">
            <v>Davenschot</v>
          </cell>
          <cell r="AE606" t="str">
            <v>kein 3. SR</v>
          </cell>
        </row>
        <row r="607">
          <cell r="Q607" t="str">
            <v>wU18-35</v>
          </cell>
          <cell r="R607">
            <v>38873</v>
          </cell>
          <cell r="S607" t="str">
            <v>11.45</v>
          </cell>
          <cell r="T607" t="str">
            <v>MO•1145•C</v>
          </cell>
          <cell r="U607" t="str">
            <v>wU18 Pl 5</v>
          </cell>
          <cell r="V607" t="str">
            <v>Am Hegewinkel</v>
          </cell>
          <cell r="W607" t="str">
            <v>UKS Jordan</v>
          </cell>
          <cell r="X607" t="str">
            <v xml:space="preserve"> -</v>
          </cell>
          <cell r="Y607" t="str">
            <v>MKS MOS Konin</v>
          </cell>
          <cell r="Z607" t="str">
            <v>mU18  Walddörfer SV</v>
          </cell>
          <cell r="AA607">
            <v>27</v>
          </cell>
          <cell r="AB607">
            <v>39</v>
          </cell>
          <cell r="AC607" t="str">
            <v>Guzik</v>
          </cell>
          <cell r="AD607" t="str">
            <v>Harden</v>
          </cell>
          <cell r="AE607" t="str">
            <v>kein 3. SR</v>
          </cell>
        </row>
        <row r="608">
          <cell r="Q608" t="str">
            <v>mU18-34</v>
          </cell>
          <cell r="R608">
            <v>38873</v>
          </cell>
          <cell r="S608" t="str">
            <v>12.30</v>
          </cell>
          <cell r="T608" t="str">
            <v>MO•1230•C</v>
          </cell>
          <cell r="U608" t="str">
            <v>mU18 Pl 3</v>
          </cell>
          <cell r="V608" t="str">
            <v>Am Hegewinkel</v>
          </cell>
          <cell r="W608" t="str">
            <v>Thermia Karlovy Vary</v>
          </cell>
          <cell r="X608" t="str">
            <v xml:space="preserve"> -</v>
          </cell>
          <cell r="Y608" t="str">
            <v>SG Hannover</v>
          </cell>
          <cell r="Z608" t="str">
            <v>wU18  MKS MOS Konin</v>
          </cell>
          <cell r="AA608">
            <v>39</v>
          </cell>
          <cell r="AB608">
            <v>41</v>
          </cell>
          <cell r="AC608" t="str">
            <v>Guzik</v>
          </cell>
          <cell r="AD608" t="str">
            <v>Harden</v>
          </cell>
          <cell r="AE608" t="str">
            <v>kein 3. SR</v>
          </cell>
        </row>
        <row r="611">
          <cell r="W611" t="str">
            <v>Halle D - Cole Sports Center</v>
          </cell>
        </row>
        <row r="613">
          <cell r="Q613" t="str">
            <v>wU16-33</v>
          </cell>
          <cell r="R613">
            <v>38873</v>
          </cell>
          <cell r="S613" t="str">
            <v>08.00</v>
          </cell>
          <cell r="T613" t="str">
            <v>MO•0800•D</v>
          </cell>
          <cell r="U613" t="str">
            <v>wU16 Pl 1</v>
          </cell>
          <cell r="V613" t="str">
            <v>Cole Sports Center</v>
          </cell>
          <cell r="W613" t="str">
            <v>ETB SW Essen</v>
          </cell>
          <cell r="X613" t="str">
            <v xml:space="preserve"> -</v>
          </cell>
          <cell r="Y613" t="str">
            <v>MKS MOS Konin</v>
          </cell>
          <cell r="Z613" t="str">
            <v>BG Zehlendorf</v>
          </cell>
          <cell r="AA613">
            <v>32</v>
          </cell>
          <cell r="AB613">
            <v>35</v>
          </cell>
          <cell r="AC613" t="str">
            <v>Al Attar</v>
          </cell>
          <cell r="AD613" t="str">
            <v>Seweryn</v>
          </cell>
          <cell r="AE613" t="str">
            <v>kein 3. SR</v>
          </cell>
        </row>
        <row r="614">
          <cell r="Q614" t="str">
            <v>mU16-097</v>
          </cell>
          <cell r="R614">
            <v>38873</v>
          </cell>
          <cell r="S614" t="str">
            <v>08.50</v>
          </cell>
          <cell r="T614" t="str">
            <v>MO•0850•D</v>
          </cell>
          <cell r="U614" t="str">
            <v>mU16 Pl 1</v>
          </cell>
          <cell r="V614" t="str">
            <v>Cole Sports Center</v>
          </cell>
          <cell r="W614" t="str">
            <v>TV Dieburg Blues</v>
          </cell>
          <cell r="X614" t="str">
            <v xml:space="preserve"> -</v>
          </cell>
          <cell r="Y614" t="str">
            <v>Eintracht Frankfurt 1</v>
          </cell>
          <cell r="Z614" t="str">
            <v>BG Zehlendorf</v>
          </cell>
          <cell r="AA614">
            <v>31</v>
          </cell>
          <cell r="AB614">
            <v>40</v>
          </cell>
          <cell r="AC614" t="str">
            <v>Sas</v>
          </cell>
          <cell r="AD614" t="str">
            <v>Ras</v>
          </cell>
          <cell r="AE614" t="str">
            <v>kein 3. SR</v>
          </cell>
        </row>
        <row r="615">
          <cell r="Q615" t="str">
            <v>wU18-33</v>
          </cell>
          <cell r="R615">
            <v>38873</v>
          </cell>
          <cell r="S615" t="str">
            <v>09.40</v>
          </cell>
          <cell r="T615" t="str">
            <v>MO•0940•D</v>
          </cell>
          <cell r="U615" t="str">
            <v>wU18 Pl 1</v>
          </cell>
          <cell r="V615" t="str">
            <v>Cole Sports Center</v>
          </cell>
          <cell r="W615" t="str">
            <v>BBZ 95 Leverkusen</v>
          </cell>
          <cell r="X615" t="str">
            <v xml:space="preserve"> -</v>
          </cell>
          <cell r="Y615" t="str">
            <v>VfL Bochum BG</v>
          </cell>
          <cell r="Z615" t="str">
            <v>BG Zehlendorf</v>
          </cell>
          <cell r="AA615">
            <v>48</v>
          </cell>
          <cell r="AB615">
            <v>7</v>
          </cell>
          <cell r="AC615" t="str">
            <v>Rogalski</v>
          </cell>
          <cell r="AD615" t="str">
            <v>Lasocki</v>
          </cell>
          <cell r="AE615" t="str">
            <v>kein 3. SR</v>
          </cell>
        </row>
        <row r="616">
          <cell r="Q616" t="str">
            <v>mU18-33</v>
          </cell>
          <cell r="R616">
            <v>38873</v>
          </cell>
          <cell r="S616" t="str">
            <v>10.30</v>
          </cell>
          <cell r="T616" t="str">
            <v>MO•1030•D</v>
          </cell>
          <cell r="U616" t="str">
            <v>mU18 Pl 1</v>
          </cell>
          <cell r="V616" t="str">
            <v>Cole Sports Center</v>
          </cell>
          <cell r="W616" t="str">
            <v>BG Zehlendorf</v>
          </cell>
          <cell r="X616" t="str">
            <v xml:space="preserve"> -</v>
          </cell>
          <cell r="Y616" t="str">
            <v>DBV Charlottenburg</v>
          </cell>
          <cell r="Z616" t="str">
            <v>BG Zehlendorf</v>
          </cell>
          <cell r="AA616">
            <v>34</v>
          </cell>
          <cell r="AB616">
            <v>47</v>
          </cell>
          <cell r="AC616" t="str">
            <v>Bijkerk</v>
          </cell>
          <cell r="AD616" t="str">
            <v>Busch</v>
          </cell>
          <cell r="AE616" t="str">
            <v>kein 3. SR</v>
          </cell>
        </row>
        <row r="617">
          <cell r="Q617" t="str">
            <v>DaLo-17</v>
          </cell>
          <cell r="R617">
            <v>38873</v>
          </cell>
          <cell r="S617" t="str">
            <v>11.20</v>
          </cell>
          <cell r="T617" t="str">
            <v>MO•1120•D</v>
          </cell>
          <cell r="U617" t="str">
            <v>DaLo Pl 1</v>
          </cell>
          <cell r="V617" t="str">
            <v>Cole Sports Center</v>
          </cell>
          <cell r="W617" t="str">
            <v>UAB Wien 2</v>
          </cell>
          <cell r="X617" t="str">
            <v xml:space="preserve"> -</v>
          </cell>
          <cell r="Y617" t="str">
            <v>BBG Mix</v>
          </cell>
          <cell r="Z617" t="str">
            <v>BG Zehlendorf</v>
          </cell>
          <cell r="AA617">
            <v>26</v>
          </cell>
          <cell r="AB617">
            <v>36</v>
          </cell>
          <cell r="AC617" t="str">
            <v>Walewski</v>
          </cell>
          <cell r="AD617" t="str">
            <v>Mensik</v>
          </cell>
          <cell r="AE617" t="str">
            <v>kein 3. SR</v>
          </cell>
        </row>
        <row r="618">
          <cell r="Q618" t="str">
            <v>HeLo-21</v>
          </cell>
          <cell r="R618">
            <v>38873</v>
          </cell>
          <cell r="S618" t="str">
            <v>12.10</v>
          </cell>
          <cell r="T618" t="str">
            <v>MO•1210•D</v>
          </cell>
          <cell r="U618" t="str">
            <v>HeLo Pl 1</v>
          </cell>
          <cell r="V618" t="str">
            <v>Cole Sports Center</v>
          </cell>
          <cell r="W618" t="str">
            <v>BG Zehlendorf 2</v>
          </cell>
          <cell r="X618" t="str">
            <v xml:space="preserve"> -</v>
          </cell>
          <cell r="Y618" t="str">
            <v>DBV Charlottenburg</v>
          </cell>
          <cell r="Z618" t="str">
            <v>BG Zehlendorf</v>
          </cell>
          <cell r="AA618">
            <v>27</v>
          </cell>
          <cell r="AB618">
            <v>38</v>
          </cell>
          <cell r="AC618" t="str">
            <v>Körner</v>
          </cell>
          <cell r="AD618" t="str">
            <v>Milata</v>
          </cell>
          <cell r="AE618" t="str">
            <v>kein 3. SR</v>
          </cell>
        </row>
        <row r="619">
          <cell r="Q619" t="str">
            <v>DaHi-57</v>
          </cell>
          <cell r="R619">
            <v>38873</v>
          </cell>
          <cell r="S619" t="str">
            <v>13.00</v>
          </cell>
          <cell r="T619" t="str">
            <v>MO•1300•D</v>
          </cell>
          <cell r="U619" t="str">
            <v>DaHi Pl 1</v>
          </cell>
          <cell r="V619" t="str">
            <v>Cole Sports Center</v>
          </cell>
          <cell r="W619" t="str">
            <v>BG Zehlendorf 1</v>
          </cell>
          <cell r="X619" t="str">
            <v xml:space="preserve"> -</v>
          </cell>
          <cell r="Y619" t="str">
            <v>VfL Pinneberg 1</v>
          </cell>
          <cell r="Z619" t="str">
            <v>BG Zehlendorf</v>
          </cell>
          <cell r="AC619" t="str">
            <v>Raile</v>
          </cell>
          <cell r="AD619" t="str">
            <v>Sinterniklaas</v>
          </cell>
          <cell r="AE619" t="str">
            <v>kein 3. SR</v>
          </cell>
        </row>
        <row r="620">
          <cell r="Q620" t="str">
            <v>HeHi-097</v>
          </cell>
          <cell r="R620">
            <v>38873</v>
          </cell>
          <cell r="S620" t="str">
            <v>13.50</v>
          </cell>
          <cell r="T620" t="str">
            <v>MO•1350•D</v>
          </cell>
          <cell r="U620" t="str">
            <v>HeHi Pl 1</v>
          </cell>
          <cell r="V620" t="str">
            <v>Cole Sports Center</v>
          </cell>
          <cell r="W620" t="str">
            <v>Galabasket.de</v>
          </cell>
          <cell r="X620" t="str">
            <v xml:space="preserve"> -</v>
          </cell>
          <cell r="Y620" t="str">
            <v>VfL Hameln</v>
          </cell>
          <cell r="Z620" t="str">
            <v>BG Zehlendorf</v>
          </cell>
          <cell r="AC620" t="str">
            <v>Rechten</v>
          </cell>
          <cell r="AD620" t="str">
            <v>Zwiep</v>
          </cell>
          <cell r="AE620" t="str">
            <v>kein 3. SR</v>
          </cell>
        </row>
        <row r="623">
          <cell r="W623" t="str">
            <v>Halle G - Leistikowschule</v>
          </cell>
        </row>
        <row r="625">
          <cell r="Q625" t="str">
            <v>wU14-60</v>
          </cell>
          <cell r="R625">
            <v>38873</v>
          </cell>
          <cell r="S625" t="str">
            <v>08.00</v>
          </cell>
          <cell r="T625" t="str">
            <v>MO•0800•G</v>
          </cell>
          <cell r="U625" t="str">
            <v>wU14 Pl 7</v>
          </cell>
          <cell r="V625" t="str">
            <v>Leistikowschule</v>
          </cell>
          <cell r="W625" t="str">
            <v>Herner TC 1</v>
          </cell>
          <cell r="X625" t="str">
            <v xml:space="preserve"> -</v>
          </cell>
          <cell r="Y625" t="str">
            <v>CB Recklinghausen</v>
          </cell>
          <cell r="Z625" t="str">
            <v>DaHi  UKJ Tyrolia</v>
          </cell>
          <cell r="AA625">
            <v>28</v>
          </cell>
          <cell r="AB625">
            <v>23</v>
          </cell>
          <cell r="AC625" t="str">
            <v>Góralski</v>
          </cell>
          <cell r="AD625" t="str">
            <v>Guzik</v>
          </cell>
          <cell r="AE625" t="str">
            <v>kein 3. SR</v>
          </cell>
        </row>
        <row r="626">
          <cell r="Q626" t="str">
            <v>DaHi-51</v>
          </cell>
          <cell r="R626">
            <v>38873</v>
          </cell>
          <cell r="S626" t="str">
            <v>08.45</v>
          </cell>
          <cell r="T626" t="str">
            <v>MO•0845•G</v>
          </cell>
          <cell r="U626" t="str">
            <v>DaHi Pl 13-16</v>
          </cell>
          <cell r="V626" t="str">
            <v>Leistikowschule</v>
          </cell>
          <cell r="W626" t="str">
            <v>UKJ Tyrolia</v>
          </cell>
          <cell r="X626" t="str">
            <v xml:space="preserve"> -</v>
          </cell>
          <cell r="Y626" t="str">
            <v>Walddörfer SV 1</v>
          </cell>
          <cell r="Z626" t="str">
            <v>wU14  CB Recklinghausen</v>
          </cell>
          <cell r="AA626">
            <v>45</v>
          </cell>
          <cell r="AB626">
            <v>40</v>
          </cell>
          <cell r="AC626" t="str">
            <v>Góralski</v>
          </cell>
          <cell r="AD626" t="str">
            <v>Guzik</v>
          </cell>
          <cell r="AE626" t="str">
            <v>kein 3. SR</v>
          </cell>
        </row>
        <row r="627">
          <cell r="Q627" t="str">
            <v>DaHi-60</v>
          </cell>
          <cell r="R627">
            <v>38873</v>
          </cell>
          <cell r="S627" t="str">
            <v>09.30</v>
          </cell>
          <cell r="T627" t="str">
            <v>MO•0930•G</v>
          </cell>
          <cell r="U627" t="str">
            <v>DaHi Pl 7</v>
          </cell>
          <cell r="V627" t="str">
            <v>Leistikowschule</v>
          </cell>
          <cell r="W627" t="str">
            <v>BBG Revival</v>
          </cell>
          <cell r="X627" t="str">
            <v xml:space="preserve"> -</v>
          </cell>
          <cell r="Y627" t="str">
            <v>TK Hannover</v>
          </cell>
          <cell r="Z627" t="str">
            <v>DaHi  Walddörfer SV 1</v>
          </cell>
          <cell r="AA627">
            <v>26</v>
          </cell>
          <cell r="AB627">
            <v>37</v>
          </cell>
          <cell r="AC627" t="str">
            <v>Ulu</v>
          </cell>
          <cell r="AD627" t="str">
            <v>Wieszner</v>
          </cell>
          <cell r="AE627" t="str">
            <v>kein 3. SR</v>
          </cell>
        </row>
        <row r="628">
          <cell r="Q628" t="str">
            <v>wU16-35</v>
          </cell>
          <cell r="R628">
            <v>38873</v>
          </cell>
          <cell r="S628" t="str">
            <v>10.15</v>
          </cell>
          <cell r="T628" t="str">
            <v>MO•1015•G</v>
          </cell>
          <cell r="U628" t="str">
            <v>wU16 Pl 5</v>
          </cell>
          <cell r="V628" t="str">
            <v>Leistikowschule</v>
          </cell>
          <cell r="W628" t="str">
            <v>Hørsholm BBK</v>
          </cell>
          <cell r="X628" t="str">
            <v xml:space="preserve"> -</v>
          </cell>
          <cell r="Y628" t="str">
            <v>Braunschweiger BG</v>
          </cell>
          <cell r="Z628" t="str">
            <v>DaHi  TK Hannover</v>
          </cell>
          <cell r="AA628">
            <v>34</v>
          </cell>
          <cell r="AB628">
            <v>32</v>
          </cell>
          <cell r="AC628" t="str">
            <v>Ulu</v>
          </cell>
          <cell r="AD628" t="str">
            <v>Wieszner</v>
          </cell>
          <cell r="AE628" t="str">
            <v>kein 3. SR</v>
          </cell>
        </row>
        <row r="629">
          <cell r="Q629" t="str">
            <v>mU16-098</v>
          </cell>
          <cell r="R629">
            <v>38873</v>
          </cell>
          <cell r="S629" t="str">
            <v>11.00</v>
          </cell>
          <cell r="T629" t="str">
            <v>MO•1100•G</v>
          </cell>
          <cell r="U629" t="str">
            <v>mU16 Pl 3</v>
          </cell>
          <cell r="V629" t="str">
            <v>Leistikowschule</v>
          </cell>
          <cell r="W629" t="str">
            <v>Flying Foxes</v>
          </cell>
          <cell r="X629" t="str">
            <v xml:space="preserve"> -</v>
          </cell>
          <cell r="Y629" t="str">
            <v>STK Szczecin</v>
          </cell>
          <cell r="Z629" t="str">
            <v>wU16  Braunschweiger BG</v>
          </cell>
          <cell r="AA629">
            <v>46</v>
          </cell>
          <cell r="AB629">
            <v>44</v>
          </cell>
          <cell r="AC629" t="str">
            <v>Ulu</v>
          </cell>
          <cell r="AD629" t="str">
            <v>Wieszner</v>
          </cell>
          <cell r="AE629" t="str">
            <v>kein 3. SR</v>
          </cell>
        </row>
        <row r="630">
          <cell r="Q630" t="str">
            <v>wU18-36</v>
          </cell>
          <cell r="R630">
            <v>38873</v>
          </cell>
          <cell r="S630" t="str">
            <v>11.45</v>
          </cell>
          <cell r="T630" t="str">
            <v>MO•1145•G</v>
          </cell>
          <cell r="U630" t="str">
            <v>wU18 Pl 7</v>
          </cell>
          <cell r="V630" t="str">
            <v>Leistikowschule</v>
          </cell>
          <cell r="W630" t="str">
            <v>Südpark Bochum</v>
          </cell>
          <cell r="X630" t="str">
            <v xml:space="preserve"> -</v>
          </cell>
          <cell r="Y630" t="str">
            <v>Eintracht Frankfurt</v>
          </cell>
          <cell r="Z630" t="str">
            <v>mU16  STK Szczecin</v>
          </cell>
          <cell r="AA630">
            <v>0</v>
          </cell>
          <cell r="AB630">
            <v>20</v>
          </cell>
          <cell r="AC630" t="str">
            <v>Jerab</v>
          </cell>
          <cell r="AD630" t="str">
            <v>Kec</v>
          </cell>
          <cell r="AE630" t="str">
            <v>kein 3. SR</v>
          </cell>
        </row>
        <row r="631">
          <cell r="Q631" t="str">
            <v>mU18-35</v>
          </cell>
          <cell r="R631">
            <v>38873</v>
          </cell>
          <cell r="S631" t="str">
            <v>12.30</v>
          </cell>
          <cell r="T631" t="str">
            <v>MO•1230•G</v>
          </cell>
          <cell r="U631" t="str">
            <v>mU18 Pl 5</v>
          </cell>
          <cell r="V631" t="str">
            <v>Leistikowschule</v>
          </cell>
          <cell r="W631" t="str">
            <v>Eintracht Frankfurt 1</v>
          </cell>
          <cell r="X631" t="str">
            <v xml:space="preserve"> -</v>
          </cell>
          <cell r="Y631" t="str">
            <v>MKS MOS Konin</v>
          </cell>
          <cell r="Z631" t="str">
            <v>wU18  Eintracht Frankfurt</v>
          </cell>
          <cell r="AA631">
            <v>35</v>
          </cell>
          <cell r="AB631">
            <v>32</v>
          </cell>
          <cell r="AC631" t="str">
            <v>Jerab</v>
          </cell>
          <cell r="AD631" t="str">
            <v>Kec</v>
          </cell>
          <cell r="AE631" t="str">
            <v>kein 3. SR</v>
          </cell>
        </row>
        <row r="634">
          <cell r="W634" t="str">
            <v>Halle H - Pestalozzischule</v>
          </cell>
        </row>
        <row r="636">
          <cell r="Q636" t="str">
            <v>wU14-68</v>
          </cell>
          <cell r="R636">
            <v>38873</v>
          </cell>
          <cell r="S636" t="str">
            <v>08.00</v>
          </cell>
          <cell r="T636" t="str">
            <v>MO•0800•H</v>
          </cell>
          <cell r="U636" t="str">
            <v>wU14 Pl 23</v>
          </cell>
          <cell r="V636" t="str">
            <v>Pestalozzischule</v>
          </cell>
          <cell r="W636" t="str">
            <v>BG Hamburg-West</v>
          </cell>
          <cell r="X636" t="str">
            <v xml:space="preserve"> -</v>
          </cell>
          <cell r="Y636" t="str">
            <v>EOSC Offenbach</v>
          </cell>
          <cell r="Z636" t="str">
            <v>wU14  TuS Lichterfelde</v>
          </cell>
          <cell r="AA636">
            <v>13</v>
          </cell>
          <cell r="AB636">
            <v>32</v>
          </cell>
          <cell r="AC636" t="str">
            <v>Fydrych</v>
          </cell>
          <cell r="AD636" t="str">
            <v>Sykulski</v>
          </cell>
          <cell r="AE636" t="str">
            <v>kein 3. SR</v>
          </cell>
        </row>
        <row r="637">
          <cell r="Q637" t="str">
            <v>wU14-67</v>
          </cell>
          <cell r="R637">
            <v>38873</v>
          </cell>
          <cell r="S637" t="str">
            <v>08.45</v>
          </cell>
          <cell r="T637" t="str">
            <v>MO•0845•H</v>
          </cell>
          <cell r="U637" t="str">
            <v>wU14 Pl 21</v>
          </cell>
          <cell r="V637" t="str">
            <v>Pestalozzischule</v>
          </cell>
          <cell r="W637" t="str">
            <v>TuS Lichterfelde</v>
          </cell>
          <cell r="X637" t="str">
            <v xml:space="preserve"> -</v>
          </cell>
          <cell r="Y637" t="str">
            <v>Herner TC 2</v>
          </cell>
          <cell r="Z637" t="str">
            <v>wU14  EOSC Offenbach</v>
          </cell>
          <cell r="AA637">
            <v>15</v>
          </cell>
          <cell r="AB637">
            <v>25</v>
          </cell>
          <cell r="AC637" t="str">
            <v>Fydrych</v>
          </cell>
          <cell r="AD637" t="str">
            <v>Sykulski</v>
          </cell>
          <cell r="AE637" t="str">
            <v>kein 3. SR</v>
          </cell>
        </row>
        <row r="638">
          <cell r="Q638" t="str">
            <v>wU14-66</v>
          </cell>
          <cell r="R638">
            <v>38873</v>
          </cell>
          <cell r="S638" t="str">
            <v>09.30</v>
          </cell>
          <cell r="T638" t="str">
            <v>MO•0930•H</v>
          </cell>
          <cell r="U638" t="str">
            <v>wU14 Pl 19</v>
          </cell>
          <cell r="V638" t="str">
            <v>Pestalozzischule</v>
          </cell>
          <cell r="W638" t="str">
            <v>Braunschweiger BG</v>
          </cell>
          <cell r="X638" t="str">
            <v xml:space="preserve"> -</v>
          </cell>
          <cell r="Y638" t="str">
            <v>UAB Wien</v>
          </cell>
          <cell r="Z638" t="str">
            <v>wU14  Herner TC 2</v>
          </cell>
          <cell r="AA638">
            <v>26</v>
          </cell>
          <cell r="AB638">
            <v>17</v>
          </cell>
          <cell r="AC638" t="str">
            <v>Willemze</v>
          </cell>
          <cell r="AD638" t="str">
            <v>Wüllner</v>
          </cell>
          <cell r="AE638" t="str">
            <v>kein 3. SR</v>
          </cell>
        </row>
        <row r="639">
          <cell r="Q639" t="str">
            <v>wU16-47</v>
          </cell>
          <cell r="R639">
            <v>38873</v>
          </cell>
          <cell r="S639" t="str">
            <v>10.15</v>
          </cell>
          <cell r="T639" t="str">
            <v>MO•1015•H</v>
          </cell>
          <cell r="U639" t="str">
            <v>wU16 Pl 17</v>
          </cell>
          <cell r="V639" t="str">
            <v>Pestalozzischule</v>
          </cell>
          <cell r="W639" t="str">
            <v>Walddörfer SV 2</v>
          </cell>
          <cell r="X639" t="str">
            <v xml:space="preserve"> -</v>
          </cell>
          <cell r="Y639" t="str">
            <v>Elmshorner MTV</v>
          </cell>
          <cell r="Z639" t="str">
            <v>wU14  UAB Wien</v>
          </cell>
          <cell r="AA639">
            <v>13</v>
          </cell>
          <cell r="AB639">
            <v>17</v>
          </cell>
          <cell r="AC639" t="str">
            <v>Willemze</v>
          </cell>
          <cell r="AD639" t="str">
            <v>Wüllner</v>
          </cell>
          <cell r="AE639" t="str">
            <v>kein 3. SR</v>
          </cell>
        </row>
        <row r="640">
          <cell r="Q640" t="str">
            <v>mU16-112</v>
          </cell>
          <cell r="R640">
            <v>38873</v>
          </cell>
          <cell r="S640" t="str">
            <v>11.00</v>
          </cell>
          <cell r="T640" t="str">
            <v>MO•1100•H</v>
          </cell>
          <cell r="U640" t="str">
            <v>mU16 Pl 31</v>
          </cell>
          <cell r="V640" t="str">
            <v>Pestalozzischule</v>
          </cell>
          <cell r="W640" t="str">
            <v>Klosterneuburg</v>
          </cell>
          <cell r="X640" t="str">
            <v xml:space="preserve"> -</v>
          </cell>
          <cell r="Y640" t="str">
            <v>Rumelner TV 2</v>
          </cell>
          <cell r="Z640" t="str">
            <v>wU16  Elmshorner MTV</v>
          </cell>
          <cell r="AA640">
            <v>43</v>
          </cell>
          <cell r="AB640">
            <v>46</v>
          </cell>
          <cell r="AC640" t="str">
            <v>Willemze</v>
          </cell>
          <cell r="AD640" t="str">
            <v>Wüllner</v>
          </cell>
          <cell r="AE640" t="str">
            <v>kein 3. SR</v>
          </cell>
        </row>
        <row r="641">
          <cell r="Q641" t="str">
            <v>mU16-111</v>
          </cell>
          <cell r="R641">
            <v>38873</v>
          </cell>
          <cell r="S641" t="str">
            <v>11.45</v>
          </cell>
          <cell r="T641" t="str">
            <v>MO•1145•H</v>
          </cell>
          <cell r="U641" t="str">
            <v>mU16 Pl 29</v>
          </cell>
          <cell r="V641" t="str">
            <v>Pestalozzischule</v>
          </cell>
          <cell r="W641" t="str">
            <v>EOSC Offenbach</v>
          </cell>
          <cell r="X641" t="str">
            <v xml:space="preserve"> -</v>
          </cell>
          <cell r="Y641" t="str">
            <v>AMTV/Meiendorfer SV 1</v>
          </cell>
          <cell r="Z641" t="str">
            <v>mU16  Rumelner TV 2</v>
          </cell>
          <cell r="AA641">
            <v>51</v>
          </cell>
          <cell r="AB641">
            <v>32</v>
          </cell>
          <cell r="AC641" t="str">
            <v>Kolar</v>
          </cell>
          <cell r="AD641" t="str">
            <v>Lis</v>
          </cell>
          <cell r="AE641" t="str">
            <v>kein 3. SR</v>
          </cell>
        </row>
        <row r="642">
          <cell r="Q642" t="str">
            <v>wU18-47</v>
          </cell>
          <cell r="R642">
            <v>38873</v>
          </cell>
          <cell r="S642" t="str">
            <v>12.30</v>
          </cell>
          <cell r="T642" t="str">
            <v>MO•1230•H</v>
          </cell>
          <cell r="U642" t="str">
            <v>wU18 Pl 17</v>
          </cell>
          <cell r="V642" t="str">
            <v>Pestalozzischule</v>
          </cell>
          <cell r="W642" t="str">
            <v>TG 1837 Hanau</v>
          </cell>
          <cell r="X642" t="str">
            <v xml:space="preserve"> -</v>
          </cell>
          <cell r="Y642" t="str">
            <v>MTV Trb. Lüneburg</v>
          </cell>
          <cell r="Z642" t="str">
            <v>mU16  AMTV/Meiendorfer SV 1</v>
          </cell>
          <cell r="AA642">
            <v>18</v>
          </cell>
          <cell r="AB642">
            <v>54</v>
          </cell>
          <cell r="AC642" t="str">
            <v>Kolar</v>
          </cell>
          <cell r="AD642" t="str">
            <v>Lis</v>
          </cell>
          <cell r="AE642" t="str">
            <v>kein 3. SR</v>
          </cell>
        </row>
        <row r="645">
          <cell r="W645" t="str">
            <v>Halle K - Nordschule</v>
          </cell>
        </row>
        <row r="647">
          <cell r="Q647" t="str">
            <v>wU14-58</v>
          </cell>
          <cell r="R647">
            <v>38873</v>
          </cell>
          <cell r="S647" t="str">
            <v>08.00</v>
          </cell>
          <cell r="T647" t="str">
            <v>MO•0800•K</v>
          </cell>
          <cell r="U647" t="str">
            <v>wU14 Pl 3</v>
          </cell>
          <cell r="V647" t="str">
            <v>Nordschule</v>
          </cell>
          <cell r="W647" t="str">
            <v>UKS Jordan</v>
          </cell>
          <cell r="X647" t="str">
            <v xml:space="preserve"> -</v>
          </cell>
          <cell r="Y647" t="str">
            <v>TV Bensberg</v>
          </cell>
          <cell r="Z647" t="str">
            <v>mU14  BG Litzendorf 1</v>
          </cell>
          <cell r="AA647">
            <v>31</v>
          </cell>
          <cell r="AB647">
            <v>40</v>
          </cell>
          <cell r="AC647" t="str">
            <v>Dorobisz</v>
          </cell>
          <cell r="AD647" t="str">
            <v>Rechten</v>
          </cell>
          <cell r="AE647" t="str">
            <v>kein 3. SR</v>
          </cell>
        </row>
        <row r="648">
          <cell r="Q648" t="str">
            <v>mU14-22</v>
          </cell>
          <cell r="R648">
            <v>38873</v>
          </cell>
          <cell r="S648" t="str">
            <v>08.45</v>
          </cell>
          <cell r="T648" t="str">
            <v>MO•0845•K</v>
          </cell>
          <cell r="U648" t="str">
            <v>mU14 Pl 3</v>
          </cell>
          <cell r="V648" t="str">
            <v>Nordschule</v>
          </cell>
          <cell r="W648" t="str">
            <v>BG Litzendorf 1</v>
          </cell>
          <cell r="X648" t="str">
            <v xml:space="preserve"> -</v>
          </cell>
          <cell r="Y648" t="str">
            <v>Hypo Mistelbach</v>
          </cell>
          <cell r="Z648" t="str">
            <v>wU14  TV Bensberg</v>
          </cell>
          <cell r="AA648">
            <v>47</v>
          </cell>
          <cell r="AB648">
            <v>29</v>
          </cell>
          <cell r="AC648" t="str">
            <v>Dorobisz</v>
          </cell>
          <cell r="AD648" t="str">
            <v>Rechten</v>
          </cell>
          <cell r="AE648" t="str">
            <v>kein 3. SR</v>
          </cell>
        </row>
        <row r="649">
          <cell r="Q649" t="str">
            <v>DaHi-50</v>
          </cell>
          <cell r="R649">
            <v>38873</v>
          </cell>
          <cell r="S649" t="str">
            <v>09.30</v>
          </cell>
          <cell r="T649" t="str">
            <v>MO•0930•K</v>
          </cell>
          <cell r="U649" t="str">
            <v>DaHi Pl 9-12</v>
          </cell>
          <cell r="V649" t="str">
            <v>Nordschule</v>
          </cell>
          <cell r="W649" t="str">
            <v>TSI Damen</v>
          </cell>
          <cell r="X649" t="str">
            <v xml:space="preserve"> -</v>
          </cell>
          <cell r="Y649" t="str">
            <v>Kuenring Wien 1</v>
          </cell>
          <cell r="Z649" t="str">
            <v>mU14  Hypo Mistelbach</v>
          </cell>
          <cell r="AA649">
            <v>30</v>
          </cell>
          <cell r="AB649">
            <v>37</v>
          </cell>
          <cell r="AC649" t="str">
            <v>Bedu</v>
          </cell>
          <cell r="AD649" t="str">
            <v>van der Bij</v>
          </cell>
          <cell r="AE649" t="str">
            <v>kein 3. SR</v>
          </cell>
        </row>
        <row r="650">
          <cell r="Q650" t="str">
            <v>wU16-36</v>
          </cell>
          <cell r="R650">
            <v>38873</v>
          </cell>
          <cell r="S650" t="str">
            <v>10.15</v>
          </cell>
          <cell r="T650" t="str">
            <v>MO•1015•K</v>
          </cell>
          <cell r="U650" t="str">
            <v>wU16 Pl 7</v>
          </cell>
          <cell r="V650" t="str">
            <v>Nordschule</v>
          </cell>
          <cell r="W650" t="str">
            <v>SG Wolfenbüttel</v>
          </cell>
          <cell r="X650" t="str">
            <v xml:space="preserve"> -</v>
          </cell>
          <cell r="Y650" t="str">
            <v>Motala Basket</v>
          </cell>
          <cell r="Z650" t="str">
            <v>DaHi  Kuenring Wien 1</v>
          </cell>
          <cell r="AA650">
            <v>45</v>
          </cell>
          <cell r="AB650">
            <v>20</v>
          </cell>
          <cell r="AC650" t="str">
            <v>Bedu</v>
          </cell>
          <cell r="AD650" t="str">
            <v>van der Bij</v>
          </cell>
          <cell r="AE650" t="str">
            <v>kein 3. SR</v>
          </cell>
        </row>
        <row r="651">
          <cell r="Q651" t="str">
            <v>mU16-099</v>
          </cell>
          <cell r="R651">
            <v>38873</v>
          </cell>
          <cell r="S651" t="str">
            <v>11.00</v>
          </cell>
          <cell r="T651" t="str">
            <v>MO•1100•K</v>
          </cell>
          <cell r="U651" t="str">
            <v>mU16 Pl 5</v>
          </cell>
          <cell r="V651" t="str">
            <v>Nordschule</v>
          </cell>
          <cell r="W651" t="str">
            <v>UKJ Tyrolia</v>
          </cell>
          <cell r="X651" t="str">
            <v xml:space="preserve"> -</v>
          </cell>
          <cell r="Y651" t="str">
            <v>Järva Demons</v>
          </cell>
          <cell r="Z651" t="str">
            <v>wU16  Motala Basket</v>
          </cell>
          <cell r="AA651">
            <v>60</v>
          </cell>
          <cell r="AB651">
            <v>58</v>
          </cell>
          <cell r="AC651" t="str">
            <v>Bedu</v>
          </cell>
          <cell r="AD651" t="str">
            <v>van der Bij</v>
          </cell>
          <cell r="AE651" t="str">
            <v>kein 3. SR</v>
          </cell>
        </row>
        <row r="652">
          <cell r="Q652" t="str">
            <v>wU18-34</v>
          </cell>
          <cell r="R652">
            <v>38873</v>
          </cell>
          <cell r="S652" t="str">
            <v>11.45</v>
          </cell>
          <cell r="T652" t="str">
            <v>MO•1145•K</v>
          </cell>
          <cell r="U652" t="str">
            <v>wU18 Pl 3</v>
          </cell>
          <cell r="V652" t="str">
            <v>Nordschule</v>
          </cell>
          <cell r="W652" t="str">
            <v>Osnabrücker SC</v>
          </cell>
          <cell r="X652" t="str">
            <v xml:space="preserve"> -</v>
          </cell>
          <cell r="Y652" t="str">
            <v>DJK Essen Frintrop</v>
          </cell>
          <cell r="Z652" t="str">
            <v>mU16  Järva Demons</v>
          </cell>
          <cell r="AA652">
            <v>35</v>
          </cell>
          <cell r="AB652">
            <v>43</v>
          </cell>
          <cell r="AC652" t="str">
            <v>Lottermoser</v>
          </cell>
          <cell r="AD652" t="str">
            <v>Gast</v>
          </cell>
          <cell r="AE652" t="str">
            <v>kein 3. SR</v>
          </cell>
        </row>
        <row r="653">
          <cell r="Q653" t="str">
            <v>mU16-100</v>
          </cell>
          <cell r="R653">
            <v>38873</v>
          </cell>
          <cell r="S653" t="str">
            <v>12.30</v>
          </cell>
          <cell r="T653" t="str">
            <v>MO•1230•K</v>
          </cell>
          <cell r="U653" t="str">
            <v>mU16 Pl 7</v>
          </cell>
          <cell r="V653" t="str">
            <v>Nordschule</v>
          </cell>
          <cell r="W653" t="str">
            <v>Hertener Löwen</v>
          </cell>
          <cell r="X653" t="str">
            <v xml:space="preserve"> -</v>
          </cell>
          <cell r="Y653" t="str">
            <v>Thermia Karlovy Vary</v>
          </cell>
          <cell r="Z653" t="str">
            <v>wU18  DJK Essen Frintrop</v>
          </cell>
          <cell r="AC653" t="str">
            <v>Lottermoser</v>
          </cell>
          <cell r="AD653" t="str">
            <v>Gast</v>
          </cell>
          <cell r="AE653" t="str">
            <v>kein 3. SR</v>
          </cell>
        </row>
        <row r="655">
          <cell r="W655" t="str">
            <v>Montag, den 05.06.2006</v>
          </cell>
        </row>
        <row r="656">
          <cell r="S656" t="str">
            <v>Zeit</v>
          </cell>
          <cell r="T656" t="str">
            <v>Spielnr.</v>
          </cell>
          <cell r="U656" t="str">
            <v>Liga</v>
          </cell>
          <cell r="V656" t="str">
            <v>Halle</v>
          </cell>
          <cell r="W656" t="str">
            <v>Team A</v>
          </cell>
          <cell r="Y656" t="str">
            <v>Team B</v>
          </cell>
          <cell r="Z656" t="str">
            <v>Kampfgericht</v>
          </cell>
          <cell r="AA656" t="str">
            <v>Erg A</v>
          </cell>
          <cell r="AB656" t="str">
            <v>Erg B</v>
          </cell>
        </row>
        <row r="657">
          <cell r="W657" t="str">
            <v>Halle PA - Drosteschule unten</v>
          </cell>
        </row>
        <row r="659">
          <cell r="Q659" t="str">
            <v>mU18-46</v>
          </cell>
          <cell r="R659">
            <v>38873</v>
          </cell>
          <cell r="S659" t="str">
            <v>08.00</v>
          </cell>
          <cell r="T659" t="str">
            <v>MO•0800•PA</v>
          </cell>
          <cell r="U659" t="str">
            <v>mU18 Pl 15</v>
          </cell>
          <cell r="V659" t="str">
            <v>Drosteschule unten</v>
          </cell>
          <cell r="W659" t="str">
            <v>TG 1837 Hanau</v>
          </cell>
          <cell r="X659" t="str">
            <v xml:space="preserve"> -</v>
          </cell>
          <cell r="Y659" t="str">
            <v>Hellas Basket Berlin</v>
          </cell>
          <cell r="Z659" t="str">
            <v>BG Zehlendorf</v>
          </cell>
          <cell r="AA659">
            <v>44</v>
          </cell>
          <cell r="AB659">
            <v>23</v>
          </cell>
          <cell r="AC659" t="str">
            <v>Lis</v>
          </cell>
          <cell r="AD659" t="str">
            <v>Lottermoser</v>
          </cell>
          <cell r="AE659" t="str">
            <v>kein 3. SR</v>
          </cell>
        </row>
        <row r="660">
          <cell r="Q660" t="str">
            <v>wU14-64</v>
          </cell>
          <cell r="R660">
            <v>38873</v>
          </cell>
          <cell r="S660" t="str">
            <v>08.45</v>
          </cell>
          <cell r="T660" t="str">
            <v>MO•0845•PA</v>
          </cell>
          <cell r="V660" t="str">
            <v>Drosteschule unten</v>
          </cell>
          <cell r="X660" t="str">
            <v>Spielfrei</v>
          </cell>
          <cell r="AC660">
            <v>0</v>
          </cell>
          <cell r="AD660">
            <v>0</v>
          </cell>
          <cell r="AE660" t="str">
            <v>kein 3. SR</v>
          </cell>
        </row>
        <row r="661">
          <cell r="Q661" t="str">
            <v>mU14-29</v>
          </cell>
          <cell r="R661">
            <v>38873</v>
          </cell>
          <cell r="S661" t="str">
            <v>09.30</v>
          </cell>
          <cell r="T661" t="str">
            <v>MO•0930•PA</v>
          </cell>
          <cell r="U661" t="str">
            <v>mU14 Gr A</v>
          </cell>
          <cell r="V661" t="str">
            <v>Drosteschule unten</v>
          </cell>
          <cell r="W661" t="str">
            <v>CB Recklinghausen</v>
          </cell>
          <cell r="X661" t="str">
            <v xml:space="preserve"> -</v>
          </cell>
          <cell r="Y661" t="str">
            <v>TG 1837 Hanau</v>
          </cell>
          <cell r="Z661" t="str">
            <v>wU16  BG Zehlendorf 1</v>
          </cell>
          <cell r="AA661">
            <v>24</v>
          </cell>
          <cell r="AB661">
            <v>19</v>
          </cell>
          <cell r="AC661" t="str">
            <v>Detgen</v>
          </cell>
          <cell r="AD661" t="str">
            <v>Dirks</v>
          </cell>
          <cell r="AE661" t="str">
            <v>kein 3. SR</v>
          </cell>
        </row>
        <row r="662">
          <cell r="Q662" t="str">
            <v>wU16-45</v>
          </cell>
          <cell r="R662">
            <v>38873</v>
          </cell>
          <cell r="S662" t="str">
            <v>10.15</v>
          </cell>
          <cell r="T662" t="str">
            <v>MO•1015•PA</v>
          </cell>
          <cell r="U662" t="str">
            <v>wU16 Pl 13</v>
          </cell>
          <cell r="V662" t="str">
            <v>Drosteschule unten</v>
          </cell>
          <cell r="W662" t="str">
            <v>BG Zehlendorf 1</v>
          </cell>
          <cell r="X662" t="str">
            <v xml:space="preserve"> -</v>
          </cell>
          <cell r="Y662" t="str">
            <v>CB Recklinghausen</v>
          </cell>
          <cell r="Z662" t="str">
            <v>mU14  TG 1837 Hanau</v>
          </cell>
          <cell r="AA662">
            <v>36</v>
          </cell>
          <cell r="AB662">
            <v>8</v>
          </cell>
          <cell r="AC662" t="str">
            <v>Detgen</v>
          </cell>
          <cell r="AD662" t="str">
            <v>Dirks</v>
          </cell>
          <cell r="AE662" t="str">
            <v>kein 3. SR</v>
          </cell>
        </row>
        <row r="663">
          <cell r="Q663" t="str">
            <v>mU16-109</v>
          </cell>
          <cell r="R663">
            <v>38873</v>
          </cell>
          <cell r="S663" t="str">
            <v>11.00</v>
          </cell>
          <cell r="T663" t="str">
            <v>MO•1100•PA</v>
          </cell>
          <cell r="U663" t="str">
            <v>mU16 Pl 25</v>
          </cell>
          <cell r="V663" t="str">
            <v>Drosteschule unten</v>
          </cell>
          <cell r="W663" t="str">
            <v>BG Zehlendorf 2</v>
          </cell>
          <cell r="X663" t="str">
            <v xml:space="preserve"> -</v>
          </cell>
          <cell r="Y663" t="str">
            <v>UAB Wien</v>
          </cell>
          <cell r="Z663" t="str">
            <v>wU16  CB Recklinghausen</v>
          </cell>
          <cell r="AA663">
            <v>41</v>
          </cell>
          <cell r="AB663">
            <v>51</v>
          </cell>
          <cell r="AC663" t="str">
            <v>Detgen</v>
          </cell>
          <cell r="AD663" t="str">
            <v>Dirks</v>
          </cell>
          <cell r="AE663" t="str">
            <v>kein 3. SR</v>
          </cell>
        </row>
        <row r="664">
          <cell r="Q664" t="str">
            <v>mU16-107</v>
          </cell>
          <cell r="R664">
            <v>38873</v>
          </cell>
          <cell r="S664" t="str">
            <v>11.45</v>
          </cell>
          <cell r="T664" t="str">
            <v>MO•1145•PA</v>
          </cell>
          <cell r="U664" t="str">
            <v>mU16 Pl 21</v>
          </cell>
          <cell r="V664" t="str">
            <v>Drosteschule unten</v>
          </cell>
          <cell r="W664" t="str">
            <v>TG 1837 Hanau</v>
          </cell>
          <cell r="X664" t="str">
            <v xml:space="preserve"> -</v>
          </cell>
          <cell r="Y664" t="str">
            <v>Lehrter SV</v>
          </cell>
          <cell r="Z664" t="str">
            <v>mU16  UAB Wien</v>
          </cell>
          <cell r="AA664">
            <v>45</v>
          </cell>
          <cell r="AB664">
            <v>50</v>
          </cell>
          <cell r="AC664" t="str">
            <v>Baloun</v>
          </cell>
          <cell r="AD664" t="str">
            <v>Baranowski</v>
          </cell>
          <cell r="AE664" t="str">
            <v>kein 3. SR</v>
          </cell>
        </row>
        <row r="665">
          <cell r="Q665" t="str">
            <v>wU18-45</v>
          </cell>
          <cell r="R665">
            <v>38873</v>
          </cell>
          <cell r="S665" t="str">
            <v>12.30</v>
          </cell>
          <cell r="T665" t="str">
            <v>MO•1230•PA</v>
          </cell>
          <cell r="U665" t="str">
            <v>wU18 Pl 13</v>
          </cell>
          <cell r="V665" t="str">
            <v>Drosteschule unten</v>
          </cell>
          <cell r="W665" t="str">
            <v>TV Meppen</v>
          </cell>
          <cell r="X665" t="str">
            <v xml:space="preserve"> -</v>
          </cell>
          <cell r="Y665" t="str">
            <v>Walddörfer SV</v>
          </cell>
          <cell r="Z665" t="str">
            <v>mU16  Lehrter SV</v>
          </cell>
          <cell r="AA665">
            <v>44</v>
          </cell>
          <cell r="AB665">
            <v>16</v>
          </cell>
          <cell r="AC665" t="str">
            <v>Baloun</v>
          </cell>
          <cell r="AD665" t="str">
            <v>Baranowski</v>
          </cell>
          <cell r="AE665" t="str">
            <v>kein 3. SR</v>
          </cell>
        </row>
        <row r="668">
          <cell r="W668" t="str">
            <v>Halle PB - Drosteschule oben</v>
          </cell>
        </row>
        <row r="670">
          <cell r="Q670" t="str">
            <v>mU18-47</v>
          </cell>
          <cell r="R670">
            <v>38873</v>
          </cell>
          <cell r="S670" t="str">
            <v>08.00</v>
          </cell>
          <cell r="T670" t="str">
            <v>MO•0800•PB</v>
          </cell>
          <cell r="U670" t="str">
            <v>mU18 Pl 17</v>
          </cell>
          <cell r="V670" t="str">
            <v>Drosteschule oben</v>
          </cell>
          <cell r="W670" t="str">
            <v>Eintracht Frankfurt 2</v>
          </cell>
          <cell r="X670" t="str">
            <v xml:space="preserve"> -</v>
          </cell>
          <cell r="Y670" t="str">
            <v>Lok Stralsund</v>
          </cell>
          <cell r="Z670" t="str">
            <v>wU14  BC Marburg</v>
          </cell>
          <cell r="AA670">
            <v>37</v>
          </cell>
          <cell r="AB670">
            <v>36</v>
          </cell>
          <cell r="AC670" t="str">
            <v>Kec</v>
          </cell>
          <cell r="AD670" t="str">
            <v>Kolar</v>
          </cell>
          <cell r="AE670" t="str">
            <v>kein 3. SR</v>
          </cell>
        </row>
        <row r="671">
          <cell r="Q671" t="str">
            <v>wU14-65</v>
          </cell>
          <cell r="R671">
            <v>38873</v>
          </cell>
          <cell r="S671" t="str">
            <v>08.45</v>
          </cell>
          <cell r="T671" t="str">
            <v>MO•0845•PB</v>
          </cell>
          <cell r="U671" t="str">
            <v>wU14 Pl 17</v>
          </cell>
          <cell r="V671" t="str">
            <v>Drosteschule oben</v>
          </cell>
          <cell r="W671" t="str">
            <v>BC Marburg</v>
          </cell>
          <cell r="X671" t="str">
            <v xml:space="preserve"> -</v>
          </cell>
          <cell r="Y671" t="str">
            <v>Hørsholm BBK 2</v>
          </cell>
          <cell r="Z671" t="str">
            <v>mU18  Lok Stralsund</v>
          </cell>
          <cell r="AA671">
            <v>19</v>
          </cell>
          <cell r="AB671">
            <v>24</v>
          </cell>
          <cell r="AC671" t="str">
            <v>Kec</v>
          </cell>
          <cell r="AD671" t="str">
            <v>Kolar</v>
          </cell>
          <cell r="AE671" t="str">
            <v>kein 3. SR</v>
          </cell>
        </row>
        <row r="672">
          <cell r="Q672" t="str">
            <v>mU14-30</v>
          </cell>
          <cell r="R672">
            <v>38873</v>
          </cell>
          <cell r="S672" t="str">
            <v>09.30</v>
          </cell>
          <cell r="T672" t="str">
            <v>MO•0930•PB</v>
          </cell>
          <cell r="U672" t="str">
            <v>mU14 Gr A</v>
          </cell>
          <cell r="V672" t="str">
            <v>Drosteschule oben</v>
          </cell>
          <cell r="W672" t="str">
            <v>BG Litzendorf 2</v>
          </cell>
          <cell r="X672" t="str">
            <v xml:space="preserve"> -</v>
          </cell>
          <cell r="Y672" t="str">
            <v>MKS MOS Konin</v>
          </cell>
          <cell r="Z672" t="str">
            <v>wU14  Hørsholm BBK 2</v>
          </cell>
          <cell r="AA672">
            <v>28</v>
          </cell>
          <cell r="AB672">
            <v>56</v>
          </cell>
          <cell r="AC672" t="str">
            <v>Blumenthal</v>
          </cell>
          <cell r="AD672" t="str">
            <v>Evenhaim</v>
          </cell>
          <cell r="AE672" t="str">
            <v>kein 3. SR</v>
          </cell>
        </row>
        <row r="673">
          <cell r="Q673" t="str">
            <v>wU16-46</v>
          </cell>
          <cell r="R673">
            <v>38873</v>
          </cell>
          <cell r="S673" t="str">
            <v>10.15</v>
          </cell>
          <cell r="T673" t="str">
            <v>MO•1015•PB</v>
          </cell>
          <cell r="U673" t="str">
            <v>wU16 Pl 15</v>
          </cell>
          <cell r="V673" t="str">
            <v>Drosteschule oben</v>
          </cell>
          <cell r="W673" t="str">
            <v>AMTV/Meiendorfer SV</v>
          </cell>
          <cell r="X673" t="str">
            <v xml:space="preserve"> -</v>
          </cell>
          <cell r="Y673" t="str">
            <v>Walddörfer SV 1</v>
          </cell>
          <cell r="Z673" t="str">
            <v>mU14  MKS MOS Konin</v>
          </cell>
          <cell r="AA673">
            <v>25</v>
          </cell>
          <cell r="AB673">
            <v>43</v>
          </cell>
          <cell r="AC673" t="str">
            <v>Blumenthal</v>
          </cell>
          <cell r="AD673" t="str">
            <v>Evenhaim</v>
          </cell>
          <cell r="AE673" t="str">
            <v>kein 3. SR</v>
          </cell>
        </row>
        <row r="674">
          <cell r="Q674" t="str">
            <v>mU16-110</v>
          </cell>
          <cell r="R674">
            <v>38873</v>
          </cell>
          <cell r="S674" t="str">
            <v>11.00</v>
          </cell>
          <cell r="T674" t="str">
            <v>MO•1100•PB</v>
          </cell>
          <cell r="U674" t="str">
            <v>mU16 Pl 27</v>
          </cell>
          <cell r="V674" t="str">
            <v>Drosteschule oben</v>
          </cell>
          <cell r="W674" t="str">
            <v>VfL Pinneberg 2</v>
          </cell>
          <cell r="X674" t="str">
            <v xml:space="preserve"> -</v>
          </cell>
          <cell r="Y674" t="str">
            <v>BC Marburg</v>
          </cell>
          <cell r="Z674" t="str">
            <v>wU16  Walddörfer SV 1</v>
          </cell>
          <cell r="AA674">
            <v>33</v>
          </cell>
          <cell r="AB674">
            <v>29</v>
          </cell>
          <cell r="AC674" t="str">
            <v>Blumenthal</v>
          </cell>
          <cell r="AD674" t="str">
            <v>Evenhaim</v>
          </cell>
          <cell r="AE674" t="str">
            <v>kein 3. SR</v>
          </cell>
        </row>
        <row r="675">
          <cell r="Q675" t="str">
            <v>mU16-108</v>
          </cell>
          <cell r="R675">
            <v>38873</v>
          </cell>
          <cell r="S675" t="str">
            <v>11.45</v>
          </cell>
          <cell r="T675" t="str">
            <v>MO•1145•PB</v>
          </cell>
          <cell r="U675" t="str">
            <v>mU16 Pl 23</v>
          </cell>
          <cell r="V675" t="str">
            <v>Drosteschule oben</v>
          </cell>
          <cell r="W675" t="str">
            <v>CB Recklinghausen</v>
          </cell>
          <cell r="X675" t="str">
            <v xml:space="preserve"> -</v>
          </cell>
          <cell r="Y675" t="str">
            <v>Emder TV</v>
          </cell>
          <cell r="Z675" t="str">
            <v>mU16  BC Marburg</v>
          </cell>
          <cell r="AA675">
            <v>25</v>
          </cell>
          <cell r="AB675">
            <v>31</v>
          </cell>
          <cell r="AC675" t="str">
            <v>Bartosz</v>
          </cell>
          <cell r="AD675" t="str">
            <v>Bukowski</v>
          </cell>
          <cell r="AE675" t="str">
            <v>kein 3. SR</v>
          </cell>
        </row>
        <row r="676">
          <cell r="Q676" t="str">
            <v>wU18-46</v>
          </cell>
          <cell r="R676">
            <v>38873</v>
          </cell>
          <cell r="S676" t="str">
            <v>12.30</v>
          </cell>
          <cell r="T676" t="str">
            <v>MO•1230•PB</v>
          </cell>
          <cell r="U676" t="str">
            <v>wU18 Pl 15</v>
          </cell>
          <cell r="V676" t="str">
            <v>Drosteschule oben</v>
          </cell>
          <cell r="W676" t="str">
            <v>BG2000 Berlin</v>
          </cell>
          <cell r="X676" t="str">
            <v xml:space="preserve"> -</v>
          </cell>
          <cell r="Y676" t="str">
            <v>VfL Pinneberg</v>
          </cell>
          <cell r="Z676" t="str">
            <v>mU16  Emder TV</v>
          </cell>
          <cell r="AA676">
            <v>32</v>
          </cell>
          <cell r="AB676">
            <v>33</v>
          </cell>
          <cell r="AC676" t="str">
            <v>Bartosz</v>
          </cell>
          <cell r="AD676" t="str">
            <v>Bukowski</v>
          </cell>
          <cell r="AE676" t="str">
            <v>kein 3. SR</v>
          </cell>
        </row>
        <row r="679">
          <cell r="W679" t="str">
            <v>Halle QA - John-F-Kennedy-Schule neu (Feld 1)</v>
          </cell>
        </row>
        <row r="681">
          <cell r="Q681" t="str">
            <v>wU14-62</v>
          </cell>
          <cell r="R681">
            <v>38873</v>
          </cell>
          <cell r="S681" t="str">
            <v>08.00</v>
          </cell>
          <cell r="T681" t="str">
            <v>MO•0800•QA</v>
          </cell>
          <cell r="U681" t="str">
            <v>wU14 Pl 11</v>
          </cell>
          <cell r="V681" t="str">
            <v>John-F-Kennedy-Schule neu (Feld 1)</v>
          </cell>
          <cell r="W681" t="str">
            <v>VfL Grasdorf (a.K.)</v>
          </cell>
          <cell r="X681" t="str">
            <v xml:space="preserve"> -</v>
          </cell>
          <cell r="Y681" t="str">
            <v>VfL Bochum BG</v>
          </cell>
          <cell r="Z681" t="str">
            <v>wU14  BG Dorsten</v>
          </cell>
          <cell r="AA681">
            <v>59</v>
          </cell>
          <cell r="AB681">
            <v>28</v>
          </cell>
          <cell r="AC681" t="str">
            <v>Harden</v>
          </cell>
          <cell r="AD681" t="str">
            <v>Jerab</v>
          </cell>
          <cell r="AE681" t="str">
            <v>kein 3. SR</v>
          </cell>
        </row>
        <row r="682">
          <cell r="Q682" t="str">
            <v>wU14-63</v>
          </cell>
          <cell r="R682">
            <v>38873</v>
          </cell>
          <cell r="S682" t="str">
            <v>08.45</v>
          </cell>
          <cell r="T682" t="str">
            <v>MO•0845•QA</v>
          </cell>
          <cell r="U682" t="str">
            <v>wU14 Pl 13</v>
          </cell>
          <cell r="V682" t="str">
            <v>John-F-Kennedy-Schule neu (Feld 1)</v>
          </cell>
          <cell r="W682" t="str">
            <v>BG Dorsten</v>
          </cell>
          <cell r="X682" t="str">
            <v xml:space="preserve"> -</v>
          </cell>
          <cell r="Y682" t="str">
            <v>Eintracht Frankfurt</v>
          </cell>
          <cell r="Z682" t="str">
            <v>wU14  VfL Bochum BG</v>
          </cell>
          <cell r="AA682">
            <v>29</v>
          </cell>
          <cell r="AB682">
            <v>41</v>
          </cell>
          <cell r="AC682" t="str">
            <v>Harden</v>
          </cell>
          <cell r="AD682" t="str">
            <v>Jerab</v>
          </cell>
          <cell r="AE682" t="str">
            <v>kein 3. SR</v>
          </cell>
        </row>
        <row r="683">
          <cell r="Q683" t="str">
            <v>DaHi-66</v>
          </cell>
          <cell r="R683">
            <v>38873</v>
          </cell>
          <cell r="S683" t="str">
            <v>09.30</v>
          </cell>
          <cell r="T683" t="str">
            <v>MO•0930•QA</v>
          </cell>
          <cell r="U683" t="str">
            <v>DaHi Pl 19</v>
          </cell>
          <cell r="V683" t="str">
            <v>John-F-Kennedy-Schule neu (Feld 1)</v>
          </cell>
          <cell r="W683" t="str">
            <v>VfL Pinneberg 2</v>
          </cell>
          <cell r="X683" t="str">
            <v xml:space="preserve"> -</v>
          </cell>
          <cell r="Y683" t="str">
            <v>Hamburg Rahlstedt</v>
          </cell>
          <cell r="Z683" t="str">
            <v>wU14  Eintracht Frankfurt</v>
          </cell>
          <cell r="AA683">
            <v>29</v>
          </cell>
          <cell r="AB683">
            <v>25</v>
          </cell>
          <cell r="AC683" t="str">
            <v>Haelewyck</v>
          </cell>
          <cell r="AD683" t="str">
            <v>Koutek</v>
          </cell>
          <cell r="AE683" t="str">
            <v>kein 3. SR</v>
          </cell>
        </row>
        <row r="684">
          <cell r="Q684" t="str">
            <v>wU16-37</v>
          </cell>
          <cell r="R684">
            <v>38873</v>
          </cell>
          <cell r="S684" t="str">
            <v>10.15</v>
          </cell>
          <cell r="T684" t="str">
            <v>MO•1015•QA</v>
          </cell>
          <cell r="U684" t="str">
            <v>wU16 Pl 9</v>
          </cell>
          <cell r="V684" t="str">
            <v>John-F-Kennedy-Schule neu (Feld 1)</v>
          </cell>
          <cell r="W684" t="str">
            <v>Klosterneuburg</v>
          </cell>
          <cell r="X684" t="str">
            <v xml:space="preserve"> -</v>
          </cell>
          <cell r="Y684" t="str">
            <v>UAB Wien</v>
          </cell>
          <cell r="Z684" t="str">
            <v>DaHi  Hamburg Rahlstedt</v>
          </cell>
          <cell r="AA684">
            <v>39</v>
          </cell>
          <cell r="AB684">
            <v>32</v>
          </cell>
          <cell r="AC684" t="str">
            <v>Haelewyck</v>
          </cell>
          <cell r="AD684" t="str">
            <v>Koutek</v>
          </cell>
          <cell r="AE684" t="str">
            <v>kein 3. SR</v>
          </cell>
        </row>
        <row r="685">
          <cell r="Q685" t="str">
            <v>mU16-103</v>
          </cell>
          <cell r="R685">
            <v>38873</v>
          </cell>
          <cell r="S685" t="str">
            <v>11.00</v>
          </cell>
          <cell r="T685" t="str">
            <v>MO•1100•QA</v>
          </cell>
          <cell r="U685" t="str">
            <v>mU16 Pl 13</v>
          </cell>
          <cell r="V685" t="str">
            <v>John-F-Kennedy-Schule neu (Feld 1)</v>
          </cell>
          <cell r="W685" t="str">
            <v>BG Zehlendorf 1</v>
          </cell>
          <cell r="X685" t="str">
            <v xml:space="preserve"> -</v>
          </cell>
          <cell r="Y685" t="str">
            <v>Walddörfer SV</v>
          </cell>
          <cell r="Z685" t="str">
            <v>wU16  UAB Wien</v>
          </cell>
          <cell r="AA685">
            <v>61</v>
          </cell>
          <cell r="AB685">
            <v>27</v>
          </cell>
          <cell r="AC685" t="str">
            <v>Haelewyck</v>
          </cell>
          <cell r="AD685" t="str">
            <v>Koutek</v>
          </cell>
          <cell r="AE685" t="str">
            <v>kein 3. SR</v>
          </cell>
        </row>
        <row r="686">
          <cell r="Q686" t="str">
            <v>mU16-101</v>
          </cell>
          <cell r="R686">
            <v>38873</v>
          </cell>
          <cell r="S686" t="str">
            <v>11.45</v>
          </cell>
          <cell r="T686" t="str">
            <v>MO•1145•QA</v>
          </cell>
          <cell r="U686" t="str">
            <v>mU16 Pl 9</v>
          </cell>
          <cell r="V686" t="str">
            <v>John-F-Kennedy-Schule neu (Feld 1)</v>
          </cell>
          <cell r="W686" t="str">
            <v>Wf Spandau 04</v>
          </cell>
          <cell r="X686" t="str">
            <v xml:space="preserve"> -</v>
          </cell>
          <cell r="Y686" t="str">
            <v>AMTV/Meiendorfer SV 2</v>
          </cell>
          <cell r="Z686" t="str">
            <v>mU16  Walddörfer SV</v>
          </cell>
          <cell r="AA686">
            <v>22</v>
          </cell>
          <cell r="AB686">
            <v>41</v>
          </cell>
          <cell r="AC686" t="str">
            <v>Stange</v>
          </cell>
          <cell r="AD686" t="str">
            <v>Chudzicki</v>
          </cell>
          <cell r="AE686" t="str">
            <v>kein 3. SR</v>
          </cell>
        </row>
        <row r="687">
          <cell r="Q687" t="str">
            <v>mU18-37</v>
          </cell>
          <cell r="R687">
            <v>38873</v>
          </cell>
          <cell r="S687" t="str">
            <v>12.30</v>
          </cell>
          <cell r="T687" t="str">
            <v>MO•1230•QA</v>
          </cell>
          <cell r="U687" t="str">
            <v>mU18 Pl 9</v>
          </cell>
          <cell r="V687" t="str">
            <v>John-F-Kennedy-Schule neu (Feld 1)</v>
          </cell>
          <cell r="W687" t="str">
            <v>C&gt;&gt;Press Iserlohn</v>
          </cell>
          <cell r="X687" t="str">
            <v xml:space="preserve"> -</v>
          </cell>
          <cell r="Y687" t="str">
            <v>AMTV/Meiendorfer SV 1</v>
          </cell>
          <cell r="Z687" t="str">
            <v>mU16  AMTV/Meiendorfer SV 2</v>
          </cell>
          <cell r="AA687">
            <v>33</v>
          </cell>
          <cell r="AB687">
            <v>22</v>
          </cell>
          <cell r="AC687" t="str">
            <v>Stange</v>
          </cell>
          <cell r="AD687" t="str">
            <v>Chudzicki</v>
          </cell>
          <cell r="AE687" t="str">
            <v>kein 3. SR</v>
          </cell>
        </row>
        <row r="690">
          <cell r="W690" t="str">
            <v>Halle QB - John-F-Kennedy-Schule neu (Feld 2)</v>
          </cell>
        </row>
        <row r="692">
          <cell r="Q692" t="str">
            <v>wU14-61</v>
          </cell>
          <cell r="R692">
            <v>38873</v>
          </cell>
          <cell r="S692" t="str">
            <v>08.00</v>
          </cell>
          <cell r="T692" t="str">
            <v>MO•0800•QB</v>
          </cell>
          <cell r="U692" t="str">
            <v>wU14 Pl 9</v>
          </cell>
          <cell r="V692" t="str">
            <v>John-F-Kennedy-Schule neu (Feld 2)</v>
          </cell>
          <cell r="W692" t="str">
            <v>SG Wolfenbüttel</v>
          </cell>
          <cell r="X692" t="str">
            <v xml:space="preserve"> -</v>
          </cell>
          <cell r="Y692" t="str">
            <v>MKS MOS Konin</v>
          </cell>
          <cell r="Z692" t="str">
            <v>DaHi  MTV Itzehoe</v>
          </cell>
          <cell r="AA692">
            <v>24</v>
          </cell>
          <cell r="AB692">
            <v>33</v>
          </cell>
          <cell r="AC692" t="str">
            <v>Bukowski</v>
          </cell>
          <cell r="AD692" t="str">
            <v>Chudzicki</v>
          </cell>
          <cell r="AE692" t="str">
            <v>kein 3. SR</v>
          </cell>
        </row>
        <row r="693">
          <cell r="Q693" t="str">
            <v>DaHi-67</v>
          </cell>
          <cell r="R693">
            <v>38873</v>
          </cell>
          <cell r="S693" t="str">
            <v>08.45</v>
          </cell>
          <cell r="T693" t="str">
            <v>MO•0845•QB</v>
          </cell>
          <cell r="U693" t="str">
            <v>DaHi Pl 21</v>
          </cell>
          <cell r="V693" t="str">
            <v>John-F-Kennedy-Schule neu (Feld 2)</v>
          </cell>
          <cell r="W693" t="str">
            <v>MTV Itzehoe</v>
          </cell>
          <cell r="X693" t="str">
            <v xml:space="preserve"> -</v>
          </cell>
          <cell r="Y693" t="str">
            <v>UAB Wien 1</v>
          </cell>
          <cell r="Z693" t="str">
            <v>wU14  MKS MOS Konin</v>
          </cell>
          <cell r="AA693">
            <v>41</v>
          </cell>
          <cell r="AB693">
            <v>13</v>
          </cell>
          <cell r="AC693" t="str">
            <v>Bukowski</v>
          </cell>
          <cell r="AD693" t="str">
            <v>Chudzicki</v>
          </cell>
          <cell r="AE693" t="str">
            <v>kein 3. SR</v>
          </cell>
        </row>
        <row r="694">
          <cell r="Q694" t="str">
            <v>mU14-24</v>
          </cell>
          <cell r="R694">
            <v>38873</v>
          </cell>
          <cell r="S694" t="str">
            <v>09.30</v>
          </cell>
          <cell r="T694" t="str">
            <v>MO•0930•QB</v>
          </cell>
          <cell r="U694" t="str">
            <v>mU14 Pl 7</v>
          </cell>
          <cell r="V694" t="str">
            <v>John-F-Kennedy-Schule neu (Feld 2)</v>
          </cell>
          <cell r="W694" t="str">
            <v>Döbling Wien</v>
          </cell>
          <cell r="X694" t="str">
            <v xml:space="preserve"> -</v>
          </cell>
          <cell r="Y694" t="str">
            <v>BG Zehlendorf</v>
          </cell>
          <cell r="Z694" t="str">
            <v>DaHi  UAB Wien 1</v>
          </cell>
          <cell r="AA694">
            <v>47</v>
          </cell>
          <cell r="AB694">
            <v>25</v>
          </cell>
          <cell r="AC694" t="str">
            <v>Lüdtke</v>
          </cell>
          <cell r="AD694" t="str">
            <v>Pencik</v>
          </cell>
          <cell r="AE694" t="str">
            <v>kein 3. SR</v>
          </cell>
        </row>
        <row r="695">
          <cell r="Q695" t="str">
            <v>wU16-38</v>
          </cell>
          <cell r="R695">
            <v>38873</v>
          </cell>
          <cell r="S695" t="str">
            <v>10.15</v>
          </cell>
          <cell r="T695" t="str">
            <v>MO•1015•QB</v>
          </cell>
          <cell r="U695" t="str">
            <v>wU16 Pl 11</v>
          </cell>
          <cell r="V695" t="str">
            <v>John-F-Kennedy-Schule neu (Feld 2)</v>
          </cell>
          <cell r="W695" t="str">
            <v>BG Zehlendorf 2</v>
          </cell>
          <cell r="X695" t="str">
            <v xml:space="preserve"> -</v>
          </cell>
          <cell r="Y695" t="str">
            <v>Kieler TB</v>
          </cell>
          <cell r="Z695" t="str">
            <v>mU14  BG Zehlendorf</v>
          </cell>
          <cell r="AA695">
            <v>34</v>
          </cell>
          <cell r="AB695">
            <v>5</v>
          </cell>
          <cell r="AC695" t="str">
            <v>Lüdtke</v>
          </cell>
          <cell r="AD695" t="str">
            <v>Pencik</v>
          </cell>
          <cell r="AE695" t="str">
            <v>kein 3. SR</v>
          </cell>
        </row>
        <row r="696">
          <cell r="Q696" t="str">
            <v>mU16-104</v>
          </cell>
          <cell r="R696">
            <v>38873</v>
          </cell>
          <cell r="S696" t="str">
            <v>11.00</v>
          </cell>
          <cell r="T696" t="str">
            <v>MO•1100•QB</v>
          </cell>
          <cell r="U696" t="str">
            <v>mU16 Pl 15</v>
          </cell>
          <cell r="V696" t="str">
            <v>John-F-Kennedy-Schule neu (Feld 2)</v>
          </cell>
          <cell r="W696" t="str">
            <v>VfL Pinneberg 1</v>
          </cell>
          <cell r="X696" t="str">
            <v xml:space="preserve"> -</v>
          </cell>
          <cell r="Y696" t="str">
            <v>Rumelner TV 1</v>
          </cell>
          <cell r="Z696" t="str">
            <v>wU16  Kieler TB</v>
          </cell>
          <cell r="AA696">
            <v>60</v>
          </cell>
          <cell r="AB696">
            <v>18</v>
          </cell>
          <cell r="AC696" t="str">
            <v>Lüdtke</v>
          </cell>
          <cell r="AD696" t="str">
            <v>Pencik</v>
          </cell>
          <cell r="AE696" t="str">
            <v>kein 3. SR</v>
          </cell>
        </row>
        <row r="697">
          <cell r="Q697" t="str">
            <v>mU16-102</v>
          </cell>
          <cell r="R697">
            <v>38873</v>
          </cell>
          <cell r="S697" t="str">
            <v>11.45</v>
          </cell>
          <cell r="T697" t="str">
            <v>MO•1145•QB</v>
          </cell>
          <cell r="U697" t="str">
            <v>mU16 Pl 11</v>
          </cell>
          <cell r="V697" t="str">
            <v>John-F-Kennedy-Schule neu (Feld 2)</v>
          </cell>
          <cell r="W697" t="str">
            <v>ATV Haltern</v>
          </cell>
          <cell r="X697" t="str">
            <v xml:space="preserve"> -</v>
          </cell>
          <cell r="Y697" t="str">
            <v>DBV Charlottenburg</v>
          </cell>
          <cell r="Z697" t="str">
            <v>mU16  Rumelner TV 1</v>
          </cell>
          <cell r="AA697">
            <v>26</v>
          </cell>
          <cell r="AB697">
            <v>66</v>
          </cell>
          <cell r="AC697" t="str">
            <v>Prokes</v>
          </cell>
          <cell r="AD697" t="str">
            <v>Sykulski</v>
          </cell>
          <cell r="AE697" t="str">
            <v>kein 3. SR</v>
          </cell>
        </row>
        <row r="698">
          <cell r="Q698" t="str">
            <v>mU18-38</v>
          </cell>
          <cell r="R698">
            <v>38873</v>
          </cell>
          <cell r="S698" t="str">
            <v>12.30</v>
          </cell>
          <cell r="T698" t="str">
            <v>MO•1230•QB</v>
          </cell>
          <cell r="U698" t="str">
            <v>mU18 Pl 11</v>
          </cell>
          <cell r="V698" t="str">
            <v>John-F-Kennedy-Schule neu (Feld 2)</v>
          </cell>
          <cell r="W698" t="str">
            <v>Braunschweiger BG</v>
          </cell>
          <cell r="X698" t="str">
            <v xml:space="preserve"> -</v>
          </cell>
          <cell r="Y698" t="str">
            <v>AMTV/Meiendorfer SV 2</v>
          </cell>
          <cell r="Z698" t="str">
            <v>mU16  DBV Charlottenburg</v>
          </cell>
          <cell r="AA698">
            <v>20</v>
          </cell>
          <cell r="AB698">
            <v>0</v>
          </cell>
          <cell r="AC698" t="str">
            <v>Prokes</v>
          </cell>
          <cell r="AD698" t="str">
            <v>Sykulski</v>
          </cell>
          <cell r="AE698" t="str">
            <v>kein 3. SR</v>
          </cell>
        </row>
        <row r="701">
          <cell r="W701" t="str">
            <v>Halle QC - John-F-Kennedy-Schule neu (Feld 3)</v>
          </cell>
        </row>
        <row r="703">
          <cell r="Q703" t="str">
            <v>mU18-45</v>
          </cell>
          <cell r="R703">
            <v>38873</v>
          </cell>
          <cell r="S703" t="str">
            <v>08.00</v>
          </cell>
          <cell r="T703" t="str">
            <v>MO•0800•QC</v>
          </cell>
          <cell r="U703" t="str">
            <v>mU18 Pl 13</v>
          </cell>
          <cell r="V703" t="str">
            <v>John-F-Kennedy-Schule neu (Feld 3)</v>
          </cell>
          <cell r="W703" t="str">
            <v>BG Dorsten</v>
          </cell>
          <cell r="X703" t="str">
            <v xml:space="preserve"> -</v>
          </cell>
          <cell r="Y703" t="str">
            <v>CB Recklinghausen</v>
          </cell>
          <cell r="Z703" t="str">
            <v>DaHi  TSV Neustadt</v>
          </cell>
          <cell r="AA703">
            <v>24</v>
          </cell>
          <cell r="AB703">
            <v>43</v>
          </cell>
          <cell r="AC703" t="str">
            <v>Baranowski</v>
          </cell>
          <cell r="AD703" t="str">
            <v>Bartosz</v>
          </cell>
          <cell r="AE703" t="str">
            <v>kein 3. SR</v>
          </cell>
        </row>
        <row r="704">
          <cell r="Q704" t="str">
            <v>DaHi-68</v>
          </cell>
          <cell r="R704">
            <v>38873</v>
          </cell>
          <cell r="S704" t="str">
            <v>08.45</v>
          </cell>
          <cell r="T704" t="str">
            <v>MO•0845•QC</v>
          </cell>
          <cell r="U704" t="str">
            <v>DaHi Pl 23</v>
          </cell>
          <cell r="V704" t="str">
            <v>John-F-Kennedy-Schule neu (Feld 3)</v>
          </cell>
          <cell r="W704" t="str">
            <v>TSV Neustadt</v>
          </cell>
          <cell r="X704" t="str">
            <v xml:space="preserve"> -</v>
          </cell>
          <cell r="Y704" t="str">
            <v>BOB</v>
          </cell>
          <cell r="Z704" t="str">
            <v>mU18  CB Recklinghausen</v>
          </cell>
          <cell r="AA704">
            <v>25</v>
          </cell>
          <cell r="AB704">
            <v>28</v>
          </cell>
          <cell r="AC704" t="str">
            <v>Baranowski</v>
          </cell>
          <cell r="AD704" t="str">
            <v>Bartosz</v>
          </cell>
          <cell r="AE704" t="str">
            <v>kein 3. SR</v>
          </cell>
        </row>
        <row r="705">
          <cell r="Q705" t="str">
            <v>DaHi-65</v>
          </cell>
          <cell r="R705">
            <v>38873</v>
          </cell>
          <cell r="S705" t="str">
            <v>09.30</v>
          </cell>
          <cell r="T705" t="str">
            <v>MO•0930•QC</v>
          </cell>
          <cell r="U705" t="str">
            <v>DaHi Pl 17</v>
          </cell>
          <cell r="V705" t="str">
            <v>John-F-Kennedy-Schule neu (Feld 3)</v>
          </cell>
          <cell r="W705" t="str">
            <v>MTV Trb. Lüneburg 2</v>
          </cell>
          <cell r="X705" t="str">
            <v xml:space="preserve"> -</v>
          </cell>
          <cell r="Y705" t="str">
            <v>BG Zehlendorf 2</v>
          </cell>
          <cell r="Z705" t="str">
            <v>DaHi  BOB</v>
          </cell>
          <cell r="AA705">
            <v>22</v>
          </cell>
          <cell r="AB705">
            <v>47</v>
          </cell>
          <cell r="AC705" t="str">
            <v xml:space="preserve">Brune </v>
          </cell>
          <cell r="AD705" t="str">
            <v>Pastusiak</v>
          </cell>
          <cell r="AE705" t="str">
            <v>kein 3. SR</v>
          </cell>
        </row>
        <row r="706">
          <cell r="Q706" t="str">
            <v>mU16-106</v>
          </cell>
          <cell r="R706">
            <v>38873</v>
          </cell>
          <cell r="S706" t="str">
            <v>10.15</v>
          </cell>
          <cell r="T706" t="str">
            <v>MO•1015•QC</v>
          </cell>
          <cell r="U706" t="str">
            <v>mU16 Pl 19</v>
          </cell>
          <cell r="V706" t="str">
            <v>John-F-Kennedy-Schule neu (Feld 3)</v>
          </cell>
          <cell r="W706" t="str">
            <v>AC Berlin</v>
          </cell>
          <cell r="X706" t="str">
            <v xml:space="preserve"> -</v>
          </cell>
          <cell r="Y706" t="str">
            <v>Eintracht Frankfurt 2</v>
          </cell>
          <cell r="Z706" t="str">
            <v>DaHi  BG Zehlendorf 2</v>
          </cell>
          <cell r="AA706">
            <v>42</v>
          </cell>
          <cell r="AB706">
            <v>56</v>
          </cell>
          <cell r="AC706" t="str">
            <v xml:space="preserve">Brune </v>
          </cell>
          <cell r="AD706" t="str">
            <v>Pastusiak</v>
          </cell>
          <cell r="AE706" t="str">
            <v>kein 3. SR</v>
          </cell>
        </row>
        <row r="707">
          <cell r="Q707" t="str">
            <v>mU16-105</v>
          </cell>
          <cell r="R707">
            <v>38873</v>
          </cell>
          <cell r="S707" t="str">
            <v>11.00</v>
          </cell>
          <cell r="T707" t="str">
            <v>MO•1100•QC</v>
          </cell>
          <cell r="U707" t="str">
            <v>mU16 Pl 17</v>
          </cell>
          <cell r="V707" t="str">
            <v>John-F-Kennedy-Schule neu (Feld 3)</v>
          </cell>
          <cell r="W707" t="str">
            <v>MKS MOS Konin</v>
          </cell>
          <cell r="X707" t="str">
            <v xml:space="preserve"> -</v>
          </cell>
          <cell r="Y707" t="str">
            <v>Rotenburg/Scheeßel</v>
          </cell>
          <cell r="Z707" t="str">
            <v>mU16  Eintracht Frankfurt 2</v>
          </cell>
          <cell r="AA707">
            <v>20</v>
          </cell>
          <cell r="AB707">
            <v>44</v>
          </cell>
          <cell r="AC707" t="str">
            <v xml:space="preserve">Brune </v>
          </cell>
          <cell r="AD707" t="str">
            <v>Pastusiak</v>
          </cell>
          <cell r="AE707" t="str">
            <v>kein 3. SR</v>
          </cell>
        </row>
        <row r="708">
          <cell r="Q708" t="str">
            <v>wU18-38</v>
          </cell>
          <cell r="R708">
            <v>38873</v>
          </cell>
          <cell r="S708" t="str">
            <v>11.45</v>
          </cell>
          <cell r="T708" t="str">
            <v>MO•1145•QC</v>
          </cell>
          <cell r="U708" t="str">
            <v>wU18 Pl 11</v>
          </cell>
          <cell r="V708" t="str">
            <v>John-F-Kennedy-Schule neu (Feld 3)</v>
          </cell>
          <cell r="W708" t="str">
            <v>UAB Wien</v>
          </cell>
          <cell r="X708" t="str">
            <v xml:space="preserve"> -</v>
          </cell>
          <cell r="Y708" t="str">
            <v>AMTV/Meiendorfer SV</v>
          </cell>
          <cell r="Z708" t="str">
            <v>mU16  Rotenburg/Scheeßel</v>
          </cell>
          <cell r="AA708">
            <v>17</v>
          </cell>
          <cell r="AB708">
            <v>61</v>
          </cell>
          <cell r="AC708" t="str">
            <v>Spyt</v>
          </cell>
          <cell r="AD708" t="str">
            <v>Lasocki</v>
          </cell>
          <cell r="AE708" t="str">
            <v>kein 3. SR</v>
          </cell>
        </row>
        <row r="709">
          <cell r="Q709" t="str">
            <v>wU18-37</v>
          </cell>
          <cell r="R709">
            <v>38873</v>
          </cell>
          <cell r="S709" t="str">
            <v>12.30</v>
          </cell>
          <cell r="T709" t="str">
            <v>MO•1230•QC</v>
          </cell>
          <cell r="U709" t="str">
            <v>wU18 Pl 9</v>
          </cell>
          <cell r="V709" t="str">
            <v>John-F-Kennedy-Schule neu (Feld 3)</v>
          </cell>
          <cell r="W709" t="str">
            <v>Basketball Berlin Süd</v>
          </cell>
          <cell r="X709" t="str">
            <v xml:space="preserve"> -</v>
          </cell>
          <cell r="Y709" t="str">
            <v>Lehrter SV</v>
          </cell>
          <cell r="Z709" t="str">
            <v>wU18  AMTV/Meiendorfer SV</v>
          </cell>
          <cell r="AA709">
            <v>50</v>
          </cell>
          <cell r="AB709">
            <v>27</v>
          </cell>
          <cell r="AC709" t="str">
            <v>Spyt</v>
          </cell>
          <cell r="AD709" t="str">
            <v>Lasocki</v>
          </cell>
          <cell r="AE709" t="str">
            <v>kein 3. SR</v>
          </cell>
        </row>
        <row r="711">
          <cell r="W711" t="str">
            <v>Montag, den 05.06.2006</v>
          </cell>
        </row>
        <row r="712">
          <cell r="S712" t="str">
            <v>Zeit</v>
          </cell>
          <cell r="T712" t="str">
            <v>Spielnr.</v>
          </cell>
          <cell r="U712" t="str">
            <v>Liga</v>
          </cell>
          <cell r="V712" t="str">
            <v>Halle</v>
          </cell>
          <cell r="W712" t="str">
            <v>Team A</v>
          </cell>
          <cell r="Y712" t="str">
            <v>Team B</v>
          </cell>
          <cell r="Z712" t="str">
            <v>Kampfgericht</v>
          </cell>
          <cell r="AA712" t="str">
            <v>Erg A</v>
          </cell>
          <cell r="AB712" t="str">
            <v>Erg B</v>
          </cell>
        </row>
        <row r="713">
          <cell r="W713" t="str">
            <v>Halle QD - John-F-Kennedy-Schule alt</v>
          </cell>
        </row>
        <row r="715">
          <cell r="Q715" t="str">
            <v>DaLo-18</v>
          </cell>
          <cell r="R715">
            <v>38873</v>
          </cell>
          <cell r="S715" t="str">
            <v>08.00</v>
          </cell>
          <cell r="T715" t="str">
            <v>MO•0800•QD</v>
          </cell>
          <cell r="U715" t="str">
            <v>DaLo Pl 3</v>
          </cell>
          <cell r="V715" t="str">
            <v>John-F-Kennedy-Schule alt</v>
          </cell>
          <cell r="W715" t="str">
            <v>BG Zehlendorf 3</v>
          </cell>
          <cell r="X715" t="str">
            <v xml:space="preserve"> -</v>
          </cell>
          <cell r="Y715" t="str">
            <v>Kuenring Wien 2</v>
          </cell>
          <cell r="Z715" t="str">
            <v>HeLo  TuS Lichterfelde</v>
          </cell>
          <cell r="AA715">
            <v>29</v>
          </cell>
          <cell r="AB715">
            <v>36</v>
          </cell>
          <cell r="AC715" t="str">
            <v>Weege</v>
          </cell>
          <cell r="AD715" t="str">
            <v>Baloun</v>
          </cell>
          <cell r="AE715" t="str">
            <v>kein 3. SR</v>
          </cell>
        </row>
        <row r="716">
          <cell r="Q716" t="str">
            <v>HeLo-22</v>
          </cell>
          <cell r="R716">
            <v>38873</v>
          </cell>
          <cell r="S716" t="str">
            <v>08.45</v>
          </cell>
          <cell r="T716" t="str">
            <v>MO•0845•QD</v>
          </cell>
          <cell r="U716" t="str">
            <v>HeLo Pl 3</v>
          </cell>
          <cell r="V716" t="str">
            <v>John-F-Kennedy-Schule alt</v>
          </cell>
          <cell r="W716" t="str">
            <v>TuS Lichterfelde</v>
          </cell>
          <cell r="X716" t="str">
            <v xml:space="preserve"> -</v>
          </cell>
          <cell r="Y716" t="str">
            <v>Braunschweiger BG 2</v>
          </cell>
          <cell r="Z716" t="str">
            <v>DaLo  Kuenring Wien 2</v>
          </cell>
          <cell r="AA716">
            <v>23</v>
          </cell>
          <cell r="AB716">
            <v>33</v>
          </cell>
          <cell r="AC716" t="str">
            <v>Weege</v>
          </cell>
          <cell r="AD716" t="str">
            <v>Baloun</v>
          </cell>
          <cell r="AE716" t="str">
            <v>kein 3. SR</v>
          </cell>
        </row>
        <row r="717">
          <cell r="Q717" t="str">
            <v>DaHi-59</v>
          </cell>
          <cell r="R717">
            <v>38873</v>
          </cell>
          <cell r="S717" t="str">
            <v>09.30</v>
          </cell>
          <cell r="T717" t="str">
            <v>MO•0930•QD</v>
          </cell>
          <cell r="U717" t="str">
            <v>DaHi Pl 5</v>
          </cell>
          <cell r="V717" t="str">
            <v>John-F-Kennedy-Schule alt</v>
          </cell>
          <cell r="W717" t="str">
            <v>BBZ 95 Leverkusen 1</v>
          </cell>
          <cell r="X717" t="str">
            <v xml:space="preserve"> -</v>
          </cell>
          <cell r="Y717" t="str">
            <v>BG Hamburg-West</v>
          </cell>
          <cell r="Z717" t="str">
            <v>HeLo  Braunschweiger BG 2</v>
          </cell>
          <cell r="AA717">
            <v>40</v>
          </cell>
          <cell r="AB717">
            <v>30</v>
          </cell>
          <cell r="AC717" t="str">
            <v>Jannsens</v>
          </cell>
          <cell r="AD717" t="str">
            <v>Kittlerova</v>
          </cell>
          <cell r="AE717" t="str">
            <v>kein 3. SR</v>
          </cell>
        </row>
        <row r="718">
          <cell r="Q718" t="str">
            <v>DaHi-58</v>
          </cell>
          <cell r="R718">
            <v>38873</v>
          </cell>
          <cell r="S718" t="str">
            <v>10.15</v>
          </cell>
          <cell r="T718" t="str">
            <v>MO•1015•QD</v>
          </cell>
          <cell r="U718" t="str">
            <v>DaHi Pl 3</v>
          </cell>
          <cell r="V718" t="str">
            <v>John-F-Kennedy-Schule alt</v>
          </cell>
          <cell r="W718" t="str">
            <v>Flying French</v>
          </cell>
          <cell r="X718" t="str">
            <v xml:space="preserve"> -</v>
          </cell>
          <cell r="Y718" t="str">
            <v>Lidingo Basket</v>
          </cell>
          <cell r="Z718" t="str">
            <v>DaHi  BG Hamburg-West</v>
          </cell>
          <cell r="AA718">
            <v>43</v>
          </cell>
          <cell r="AB718">
            <v>33</v>
          </cell>
          <cell r="AC718" t="str">
            <v>Jannsens</v>
          </cell>
          <cell r="AD718" t="str">
            <v>Kittlerova</v>
          </cell>
          <cell r="AE718" t="str">
            <v>kein 3. SR</v>
          </cell>
        </row>
        <row r="719">
          <cell r="Q719" t="str">
            <v>HeHi-098</v>
          </cell>
          <cell r="R719">
            <v>38873</v>
          </cell>
          <cell r="S719" t="str">
            <v>11.00</v>
          </cell>
          <cell r="T719" t="str">
            <v>MO•1100•QD</v>
          </cell>
          <cell r="U719" t="str">
            <v>HeHi Pl 3</v>
          </cell>
          <cell r="V719" t="str">
            <v>John-F-Kennedy-Schule alt</v>
          </cell>
          <cell r="W719" t="str">
            <v>Rhein Energie Köln</v>
          </cell>
          <cell r="X719" t="str">
            <v xml:space="preserve"> -</v>
          </cell>
          <cell r="Y719" t="str">
            <v>AMTV Rahlstedt</v>
          </cell>
          <cell r="Z719" t="str">
            <v>DaHi  Lidingo Basket</v>
          </cell>
          <cell r="AA719">
            <v>20</v>
          </cell>
          <cell r="AB719">
            <v>0</v>
          </cell>
          <cell r="AC719" t="str">
            <v>Jannsens</v>
          </cell>
          <cell r="AD719" t="str">
            <v>Kittlerova</v>
          </cell>
          <cell r="AE719" t="str">
            <v>kein 3. SR</v>
          </cell>
        </row>
        <row r="720">
          <cell r="Q720" t="str">
            <v>wU14-57</v>
          </cell>
          <cell r="R720">
            <v>38873</v>
          </cell>
          <cell r="S720" t="str">
            <v>11.50</v>
          </cell>
          <cell r="T720" t="str">
            <v>MO•1150•QD</v>
          </cell>
          <cell r="U720" t="str">
            <v>wU14 Pl 1</v>
          </cell>
          <cell r="V720" t="str">
            <v>John-F-Kennedy-Schule alt</v>
          </cell>
          <cell r="W720" t="str">
            <v>BK Amager</v>
          </cell>
          <cell r="X720" t="str">
            <v xml:space="preserve"> -</v>
          </cell>
          <cell r="Y720" t="str">
            <v>Hørsholm BBK 1</v>
          </cell>
          <cell r="Z720" t="str">
            <v>BG Zehlendorf</v>
          </cell>
          <cell r="AA720">
            <v>32</v>
          </cell>
          <cell r="AB720">
            <v>24</v>
          </cell>
          <cell r="AC720" t="str">
            <v>Treu</v>
          </cell>
          <cell r="AD720" t="str">
            <v>Koc</v>
          </cell>
          <cell r="AE720" t="str">
            <v>kein 3. SR</v>
          </cell>
        </row>
        <row r="721">
          <cell r="Q721" t="str">
            <v>mU14-21</v>
          </cell>
          <cell r="R721">
            <v>38873</v>
          </cell>
          <cell r="S721" t="str">
            <v>12.40</v>
          </cell>
          <cell r="T721" t="str">
            <v>MO•1240•QD</v>
          </cell>
          <cell r="U721" t="str">
            <v>mU14 Pl 1</v>
          </cell>
          <cell r="V721" t="str">
            <v>John-F-Kennedy-Schule alt</v>
          </cell>
          <cell r="W721" t="str">
            <v>WAT 22</v>
          </cell>
          <cell r="X721" t="str">
            <v xml:space="preserve"> -</v>
          </cell>
          <cell r="Y721" t="str">
            <v>AMTV/Meiendorfer SV</v>
          </cell>
          <cell r="Z721" t="str">
            <v>BG Zehlendorf</v>
          </cell>
          <cell r="AA721">
            <v>52</v>
          </cell>
          <cell r="AB721">
            <v>35</v>
          </cell>
          <cell r="AC721" t="str">
            <v>Cyniak</v>
          </cell>
          <cell r="AD721" t="str">
            <v>van den Eijnden</v>
          </cell>
          <cell r="AE721" t="str">
            <v>kein 3. SR</v>
          </cell>
        </row>
        <row r="724">
          <cell r="W724" t="str">
            <v>Halle T - Am Rohrgarten</v>
          </cell>
        </row>
        <row r="726">
          <cell r="Q726" t="str">
            <v>HeLo-26</v>
          </cell>
          <cell r="R726">
            <v>38873</v>
          </cell>
          <cell r="S726" t="str">
            <v>08.00</v>
          </cell>
          <cell r="T726" t="str">
            <v>MO•0800•T</v>
          </cell>
          <cell r="U726" t="str">
            <v>HeLo Gr A</v>
          </cell>
          <cell r="V726" t="str">
            <v>Am Rohrgarten</v>
          </cell>
          <cell r="W726" t="str">
            <v>Serbischer SK</v>
          </cell>
          <cell r="X726" t="str">
            <v xml:space="preserve"> -</v>
          </cell>
          <cell r="Y726" t="str">
            <v>SSC Südwest</v>
          </cell>
          <cell r="Z726" t="str">
            <v>HeLo  ATV Haltern</v>
          </cell>
          <cell r="AA726">
            <v>0</v>
          </cell>
          <cell r="AB726">
            <v>20</v>
          </cell>
          <cell r="AC726" t="str">
            <v>Vecera</v>
          </cell>
          <cell r="AD726" t="str">
            <v>Walewski</v>
          </cell>
          <cell r="AE726" t="str">
            <v>kein 3. SR</v>
          </cell>
        </row>
        <row r="727">
          <cell r="Q727" t="str">
            <v>HeLo-25</v>
          </cell>
          <cell r="R727">
            <v>38873</v>
          </cell>
          <cell r="S727" t="str">
            <v>08.45</v>
          </cell>
          <cell r="T727" t="str">
            <v>MO•0845•T</v>
          </cell>
          <cell r="U727" t="str">
            <v>HeLo Gr A</v>
          </cell>
          <cell r="V727" t="str">
            <v>Am Rohrgarten</v>
          </cell>
          <cell r="W727" t="str">
            <v>ATV Haltern</v>
          </cell>
          <cell r="X727" t="str">
            <v xml:space="preserve"> -</v>
          </cell>
          <cell r="Y727" t="str">
            <v>UKJ Tyrolia 2</v>
          </cell>
          <cell r="Z727" t="str">
            <v>HeLo  SSC Südwest</v>
          </cell>
          <cell r="AC727" t="str">
            <v>Vecera</v>
          </cell>
          <cell r="AD727" t="str">
            <v>Walewski</v>
          </cell>
          <cell r="AE727" t="str">
            <v>kein 3. SR</v>
          </cell>
        </row>
        <row r="728">
          <cell r="Q728" t="str">
            <v>HeHi-095</v>
          </cell>
          <cell r="R728">
            <v>38873</v>
          </cell>
          <cell r="S728" t="str">
            <v>09.30</v>
          </cell>
          <cell r="T728" t="str">
            <v>MO•0930•T</v>
          </cell>
          <cell r="U728" t="str">
            <v>HeHi Pl 29-32</v>
          </cell>
          <cell r="V728" t="str">
            <v>Am Rohrgarten</v>
          </cell>
          <cell r="W728" t="str">
            <v>TV Oldersum</v>
          </cell>
          <cell r="X728" t="str">
            <v xml:space="preserve"> -</v>
          </cell>
          <cell r="Y728" t="str">
            <v>Emder TV</v>
          </cell>
          <cell r="Z728" t="str">
            <v>HeLo  UKJ Tyrolia 2</v>
          </cell>
          <cell r="AA728">
            <v>0</v>
          </cell>
          <cell r="AB728">
            <v>2</v>
          </cell>
          <cell r="AC728">
            <v>0</v>
          </cell>
          <cell r="AD728">
            <v>0</v>
          </cell>
          <cell r="AE728" t="str">
            <v>kein 3. SR</v>
          </cell>
        </row>
        <row r="729">
          <cell r="Q729" t="str">
            <v>HeHi-099</v>
          </cell>
          <cell r="R729">
            <v>38873</v>
          </cell>
          <cell r="S729" t="str">
            <v>10.15</v>
          </cell>
          <cell r="T729" t="str">
            <v>MO•1015•T</v>
          </cell>
          <cell r="U729" t="str">
            <v>HeHi Pl 5</v>
          </cell>
          <cell r="V729" t="str">
            <v>Am Rohrgarten</v>
          </cell>
          <cell r="W729" t="str">
            <v>BG Zehlendorf 1</v>
          </cell>
          <cell r="X729" t="str">
            <v xml:space="preserve"> -</v>
          </cell>
          <cell r="Y729" t="str">
            <v>SG Braunschweig</v>
          </cell>
          <cell r="Z729" t="str">
            <v>HeHi  Emder TV</v>
          </cell>
          <cell r="AC729" t="str">
            <v>Ernst</v>
          </cell>
          <cell r="AD729" t="str">
            <v>Freisfeld</v>
          </cell>
          <cell r="AE729" t="str">
            <v>kein 3. SR</v>
          </cell>
        </row>
        <row r="730">
          <cell r="Q730" t="str">
            <v>HeHi-102</v>
          </cell>
          <cell r="R730">
            <v>38873</v>
          </cell>
          <cell r="S730" t="str">
            <v>11.00</v>
          </cell>
          <cell r="T730" t="str">
            <v>MO•1100•T</v>
          </cell>
          <cell r="U730" t="str">
            <v>HeHi Pl 11</v>
          </cell>
          <cell r="V730" t="str">
            <v>Am Rohrgarten</v>
          </cell>
          <cell r="W730" t="str">
            <v>Sportverein Berne 2</v>
          </cell>
          <cell r="X730" t="str">
            <v xml:space="preserve"> -</v>
          </cell>
          <cell r="Y730" t="str">
            <v>Sigulda / Livonija</v>
          </cell>
          <cell r="Z730" t="str">
            <v>HeHi  SG Braunschweig</v>
          </cell>
          <cell r="AC730" t="str">
            <v>Ernst</v>
          </cell>
          <cell r="AD730" t="str">
            <v>Freisfeld</v>
          </cell>
          <cell r="AE730" t="str">
            <v>kein 3. SR</v>
          </cell>
        </row>
        <row r="731">
          <cell r="Q731" t="str">
            <v>HeHi-093</v>
          </cell>
          <cell r="R731">
            <v>38873</v>
          </cell>
          <cell r="S731" t="str">
            <v>11.45</v>
          </cell>
          <cell r="T731" t="str">
            <v>MO•1145•T</v>
          </cell>
          <cell r="U731" t="str">
            <v>HeHi Pl 25-28</v>
          </cell>
          <cell r="V731" t="str">
            <v>Am Rohrgarten</v>
          </cell>
          <cell r="W731" t="str">
            <v>SC Ottensen</v>
          </cell>
          <cell r="X731" t="str">
            <v xml:space="preserve"> -</v>
          </cell>
          <cell r="Y731" t="str">
            <v>FU Hochschulsport</v>
          </cell>
          <cell r="Z731" t="str">
            <v>HeHi  Sigulda / Livonija</v>
          </cell>
          <cell r="AC731" t="str">
            <v>Vecera</v>
          </cell>
          <cell r="AD731" t="str">
            <v>van den Eijnden</v>
          </cell>
          <cell r="AE731" t="str">
            <v>kein 3. SR</v>
          </cell>
        </row>
        <row r="732">
          <cell r="Q732" t="str">
            <v>HeHi-094</v>
          </cell>
          <cell r="R732">
            <v>38873</v>
          </cell>
          <cell r="S732" t="str">
            <v>12.30</v>
          </cell>
          <cell r="T732" t="str">
            <v>MO•1230•T</v>
          </cell>
          <cell r="U732" t="str">
            <v>HeHi Pl 25-28</v>
          </cell>
          <cell r="V732" t="str">
            <v>Am Rohrgarten</v>
          </cell>
          <cell r="W732" t="str">
            <v>Eintracht Frankfurt</v>
          </cell>
          <cell r="X732" t="str">
            <v xml:space="preserve"> -</v>
          </cell>
          <cell r="Y732" t="str">
            <v>CB Recklinghausen</v>
          </cell>
          <cell r="Z732" t="str">
            <v>HeHi  FU Hochschulsport</v>
          </cell>
          <cell r="AC732" t="str">
            <v>Vecera</v>
          </cell>
          <cell r="AD732" t="str">
            <v>van den Eijnden</v>
          </cell>
          <cell r="AE732" t="str">
            <v>kein 3. SR</v>
          </cell>
        </row>
        <row r="735">
          <cell r="W735" t="str">
            <v>Halle VA - Ostpreußendamm unten</v>
          </cell>
        </row>
        <row r="737">
          <cell r="Q737" t="str">
            <v>DaLo-20</v>
          </cell>
          <cell r="R737">
            <v>38873</v>
          </cell>
          <cell r="S737" t="str">
            <v>08.00</v>
          </cell>
          <cell r="T737" t="str">
            <v>MO•0800•VA</v>
          </cell>
          <cell r="U737" t="str">
            <v>DaLo Pl 7</v>
          </cell>
          <cell r="V737" t="str">
            <v>Ostpreußendamm unten</v>
          </cell>
          <cell r="W737" t="str">
            <v>Walddörfer SV 3</v>
          </cell>
          <cell r="X737" t="str">
            <v xml:space="preserve"> -</v>
          </cell>
          <cell r="Y737" t="str">
            <v>Vareler TB</v>
          </cell>
          <cell r="Z737" t="str">
            <v>HeLo  Walddörfer SV</v>
          </cell>
          <cell r="AA737">
            <v>20</v>
          </cell>
          <cell r="AB737">
            <v>0</v>
          </cell>
          <cell r="AC737" t="str">
            <v>Spyt</v>
          </cell>
          <cell r="AD737" t="str">
            <v>Stange</v>
          </cell>
          <cell r="AE737" t="str">
            <v>kein 3. SR</v>
          </cell>
        </row>
        <row r="738">
          <cell r="Q738" t="str">
            <v>HeLo-24</v>
          </cell>
          <cell r="R738">
            <v>38873</v>
          </cell>
          <cell r="S738" t="str">
            <v>08.45</v>
          </cell>
          <cell r="T738" t="str">
            <v>MO•0845•VA</v>
          </cell>
          <cell r="U738" t="str">
            <v>HeLo Pl 7</v>
          </cell>
          <cell r="V738" t="str">
            <v>Ostpreußendamm unten</v>
          </cell>
          <cell r="W738" t="str">
            <v>Walddörfer SV</v>
          </cell>
          <cell r="X738" t="str">
            <v xml:space="preserve"> -</v>
          </cell>
          <cell r="Y738" t="str">
            <v>BG Zehlendorf 3</v>
          </cell>
          <cell r="Z738" t="str">
            <v>DaLo  Vareler TB</v>
          </cell>
          <cell r="AA738">
            <v>53</v>
          </cell>
          <cell r="AB738">
            <v>39</v>
          </cell>
          <cell r="AC738" t="str">
            <v>Spyt</v>
          </cell>
          <cell r="AD738" t="str">
            <v>Stange</v>
          </cell>
          <cell r="AE738" t="str">
            <v>kein 3. SR</v>
          </cell>
        </row>
        <row r="739">
          <cell r="Q739" t="str">
            <v>HeHi-096</v>
          </cell>
          <cell r="R739">
            <v>38873</v>
          </cell>
          <cell r="S739" t="str">
            <v>09.30</v>
          </cell>
          <cell r="T739" t="str">
            <v>MO•0930•VA</v>
          </cell>
          <cell r="U739" t="str">
            <v>HeHi Pl 29-32</v>
          </cell>
          <cell r="V739" t="str">
            <v>Ostpreußendamm unten</v>
          </cell>
          <cell r="W739" t="str">
            <v>MTV Itzehoe Eagles</v>
          </cell>
          <cell r="X739" t="str">
            <v xml:space="preserve"> -</v>
          </cell>
          <cell r="Y739" t="str">
            <v>SC Rist Wedel</v>
          </cell>
          <cell r="Z739" t="str">
            <v>HeLo  BG Zehlendorf 3</v>
          </cell>
          <cell r="AC739" t="str">
            <v>Mensik</v>
          </cell>
          <cell r="AD739" t="str">
            <v>Spyt</v>
          </cell>
          <cell r="AE739" t="str">
            <v>kein 3. SR</v>
          </cell>
        </row>
        <row r="740">
          <cell r="Q740" t="str">
            <v>HeHi-100</v>
          </cell>
          <cell r="R740">
            <v>38873</v>
          </cell>
          <cell r="S740" t="str">
            <v>10.15</v>
          </cell>
          <cell r="T740" t="str">
            <v>MO•1015•VA</v>
          </cell>
          <cell r="U740" t="str">
            <v>HeHi Pl 7</v>
          </cell>
          <cell r="V740" t="str">
            <v>Ostpreußendamm unten</v>
          </cell>
          <cell r="W740" t="str">
            <v>C-R-T-G´s Finest</v>
          </cell>
          <cell r="X740" t="str">
            <v xml:space="preserve"> -</v>
          </cell>
          <cell r="Y740" t="str">
            <v>Lidingo Basket</v>
          </cell>
          <cell r="Z740" t="str">
            <v>HeHi  SC Rist Wedel</v>
          </cell>
          <cell r="AA740">
            <v>0</v>
          </cell>
          <cell r="AB740">
            <v>20</v>
          </cell>
          <cell r="AC740" t="str">
            <v>Mensik</v>
          </cell>
          <cell r="AD740" t="str">
            <v>Cyniak</v>
          </cell>
          <cell r="AE740" t="str">
            <v>kein 3. SR</v>
          </cell>
        </row>
        <row r="741">
          <cell r="Q741" t="str">
            <v>HeHi-103</v>
          </cell>
          <cell r="R741">
            <v>38873</v>
          </cell>
          <cell r="S741" t="str">
            <v>11.00</v>
          </cell>
          <cell r="T741" t="str">
            <v>MO•1100•VA</v>
          </cell>
          <cell r="U741" t="str">
            <v>HeHi Pl 13</v>
          </cell>
          <cell r="V741" t="str">
            <v>Ostpreußendamm unten</v>
          </cell>
          <cell r="W741" t="str">
            <v>UKJ Tyrolia 1</v>
          </cell>
          <cell r="X741" t="str">
            <v xml:space="preserve"> -</v>
          </cell>
          <cell r="Y741" t="str">
            <v>Basket Clubs Vienna</v>
          </cell>
          <cell r="Z741" t="str">
            <v>HeHi  Lidingo Basket</v>
          </cell>
          <cell r="AA741">
            <v>51</v>
          </cell>
          <cell r="AB741">
            <v>40</v>
          </cell>
          <cell r="AC741" t="str">
            <v>Pflanzer</v>
          </cell>
          <cell r="AD741" t="str">
            <v>Cyniak</v>
          </cell>
          <cell r="AE741" t="str">
            <v>kein 3. SR</v>
          </cell>
        </row>
        <row r="742">
          <cell r="Q742" t="str">
            <v>HeHi-089</v>
          </cell>
          <cell r="R742">
            <v>38873</v>
          </cell>
          <cell r="S742" t="str">
            <v>11.45</v>
          </cell>
          <cell r="T742" t="str">
            <v>MO•1145•VA</v>
          </cell>
          <cell r="U742" t="str">
            <v>HeHi Pl 17-20</v>
          </cell>
          <cell r="V742" t="str">
            <v>Ostpreußendamm unten</v>
          </cell>
          <cell r="W742" t="str">
            <v>West Wien</v>
          </cell>
          <cell r="X742" t="str">
            <v xml:space="preserve"> -</v>
          </cell>
          <cell r="Y742" t="str">
            <v>Haga Basket</v>
          </cell>
          <cell r="Z742" t="str">
            <v>HeHi  Basket Clubs Vienna</v>
          </cell>
          <cell r="AA742">
            <v>20</v>
          </cell>
          <cell r="AB742">
            <v>0</v>
          </cell>
          <cell r="AC742" t="str">
            <v>Dorobisz</v>
          </cell>
          <cell r="AD742" t="str">
            <v>Pflanzer</v>
          </cell>
          <cell r="AE742" t="str">
            <v>kein 3. SR</v>
          </cell>
        </row>
        <row r="743">
          <cell r="Q743" t="str">
            <v>HeHi-091</v>
          </cell>
          <cell r="R743">
            <v>38873</v>
          </cell>
          <cell r="S743" t="str">
            <v>12.30</v>
          </cell>
          <cell r="T743" t="str">
            <v>MO•1230•VA</v>
          </cell>
          <cell r="U743" t="str">
            <v>HeHi Pl 21-24</v>
          </cell>
          <cell r="V743" t="str">
            <v>Ostpreußendamm unten</v>
          </cell>
          <cell r="W743" t="str">
            <v>Sportverein Berne 1</v>
          </cell>
          <cell r="X743" t="str">
            <v xml:space="preserve"> -</v>
          </cell>
          <cell r="Y743" t="str">
            <v>EMTV Rams</v>
          </cell>
          <cell r="Z743" t="str">
            <v>HeHi  Haga Basket</v>
          </cell>
          <cell r="AA743">
            <v>0</v>
          </cell>
          <cell r="AB743">
            <v>20</v>
          </cell>
          <cell r="AC743" t="str">
            <v>Dorobisz</v>
          </cell>
          <cell r="AD743" t="str">
            <v>Pflanzer</v>
          </cell>
          <cell r="AE743" t="str">
            <v>kein 3. SR</v>
          </cell>
        </row>
        <row r="746">
          <cell r="W746" t="str">
            <v>Halle VB - Ostpreußendamm oben</v>
          </cell>
        </row>
        <row r="748">
          <cell r="Q748" t="str">
            <v>DaLo-19</v>
          </cell>
          <cell r="R748">
            <v>38873</v>
          </cell>
          <cell r="S748" t="str">
            <v>08.00</v>
          </cell>
          <cell r="T748" t="str">
            <v>MO•0800•VB</v>
          </cell>
          <cell r="U748" t="str">
            <v>DaLo Pl 5</v>
          </cell>
          <cell r="V748" t="str">
            <v>Ostpreußendamm oben</v>
          </cell>
          <cell r="W748" t="str">
            <v>BBZ 95 Leverkusen 2</v>
          </cell>
          <cell r="X748" t="str">
            <v xml:space="preserve"> -</v>
          </cell>
          <cell r="Y748" t="str">
            <v>Walddörfer SV 2</v>
          </cell>
          <cell r="Z748" t="str">
            <v>HeLo  Hellas Basket Berlin</v>
          </cell>
          <cell r="AA748">
            <v>34</v>
          </cell>
          <cell r="AB748">
            <v>23</v>
          </cell>
          <cell r="AC748" t="str">
            <v>Pflanzer</v>
          </cell>
          <cell r="AD748" t="str">
            <v>Prokes</v>
          </cell>
          <cell r="AE748" t="str">
            <v>kein 3. SR</v>
          </cell>
        </row>
        <row r="749">
          <cell r="Q749" t="str">
            <v>HeLo-23</v>
          </cell>
          <cell r="R749">
            <v>38873</v>
          </cell>
          <cell r="S749" t="str">
            <v>08.45</v>
          </cell>
          <cell r="T749" t="str">
            <v>MO•0845•VB</v>
          </cell>
          <cell r="U749" t="str">
            <v>HeLo Pl 5</v>
          </cell>
          <cell r="V749" t="str">
            <v>Ostpreußendamm oben</v>
          </cell>
          <cell r="W749" t="str">
            <v>Hellas Basket Berlin</v>
          </cell>
          <cell r="X749" t="str">
            <v xml:space="preserve"> -</v>
          </cell>
          <cell r="Y749" t="str">
            <v>VfL Pinneberg 2</v>
          </cell>
          <cell r="Z749" t="str">
            <v>DaLo  Walddörfer SV 2</v>
          </cell>
          <cell r="AA749">
            <v>27</v>
          </cell>
          <cell r="AB749">
            <v>37</v>
          </cell>
          <cell r="AC749" t="str">
            <v>Pflanzer</v>
          </cell>
          <cell r="AD749" t="str">
            <v>Prokes</v>
          </cell>
          <cell r="AE749" t="str">
            <v>kein 3. SR</v>
          </cell>
        </row>
        <row r="750">
          <cell r="Q750" t="str">
            <v>DaHi-52</v>
          </cell>
          <cell r="R750">
            <v>38873</v>
          </cell>
          <cell r="S750" t="str">
            <v>09.30</v>
          </cell>
          <cell r="T750" t="str">
            <v>MO•0930•VB</v>
          </cell>
          <cell r="U750" t="str">
            <v>DaHi Pl 13-16</v>
          </cell>
          <cell r="V750" t="str">
            <v>Ostpreußendamm oben</v>
          </cell>
          <cell r="W750" t="str">
            <v>MTV Trb. Lüneburg 1</v>
          </cell>
          <cell r="X750" t="str">
            <v xml:space="preserve"> -</v>
          </cell>
          <cell r="Y750" t="str">
            <v>TuS Bothfeld</v>
          </cell>
          <cell r="Z750" t="str">
            <v>HeLo  VfL Pinneberg 2</v>
          </cell>
          <cell r="AA750">
            <v>30</v>
          </cell>
          <cell r="AB750">
            <v>17</v>
          </cell>
          <cell r="AC750" t="str">
            <v>Sinterniklaas</v>
          </cell>
          <cell r="AD750" t="str">
            <v>Zwiep</v>
          </cell>
          <cell r="AE750" t="str">
            <v>kein 3. SR</v>
          </cell>
        </row>
        <row r="751">
          <cell r="Q751" t="str">
            <v>HeHi-101</v>
          </cell>
          <cell r="R751">
            <v>38873</v>
          </cell>
          <cell r="S751" t="str">
            <v>10.15</v>
          </cell>
          <cell r="T751" t="str">
            <v>MO•1015•VB</v>
          </cell>
          <cell r="U751" t="str">
            <v>HeHi Pl 9</v>
          </cell>
          <cell r="V751" t="str">
            <v>Ostpreußendamm oben</v>
          </cell>
          <cell r="W751" t="str">
            <v>Braunschweiger BG 1</v>
          </cell>
          <cell r="X751" t="str">
            <v xml:space="preserve"> -</v>
          </cell>
          <cell r="Y751" t="str">
            <v>MTV Trb. Lüneburg</v>
          </cell>
          <cell r="Z751" t="str">
            <v>DaHi  TuS Bothfeld</v>
          </cell>
          <cell r="AA751">
            <v>63</v>
          </cell>
          <cell r="AB751">
            <v>43</v>
          </cell>
          <cell r="AC751" t="str">
            <v>Sinterniklaas</v>
          </cell>
          <cell r="AD751" t="str">
            <v>Zwiep</v>
          </cell>
          <cell r="AE751" t="str">
            <v>kein 3. SR</v>
          </cell>
        </row>
        <row r="752">
          <cell r="Q752" t="str">
            <v>HeHi-104</v>
          </cell>
          <cell r="R752">
            <v>38873</v>
          </cell>
          <cell r="S752" t="str">
            <v>11.00</v>
          </cell>
          <cell r="T752" t="str">
            <v>MO•1100•VB</v>
          </cell>
          <cell r="U752" t="str">
            <v>HeHi Pl 15</v>
          </cell>
          <cell r="V752" t="str">
            <v>Ostpreußendamm oben</v>
          </cell>
          <cell r="W752" t="str">
            <v>BG 94 Schwedt</v>
          </cell>
          <cell r="X752" t="str">
            <v xml:space="preserve"> -</v>
          </cell>
          <cell r="Y752" t="str">
            <v>UAB Wien</v>
          </cell>
          <cell r="Z752" t="str">
            <v>HeHi  MTV Trb. Lüneburg</v>
          </cell>
          <cell r="AC752" t="str">
            <v>Vecera</v>
          </cell>
          <cell r="AD752" t="str">
            <v>Weege</v>
          </cell>
          <cell r="AE752" t="str">
            <v>kein 3. SR</v>
          </cell>
        </row>
        <row r="753">
          <cell r="Q753" t="str">
            <v>HeHi-090</v>
          </cell>
          <cell r="R753">
            <v>38873</v>
          </cell>
          <cell r="S753" t="str">
            <v>11.45</v>
          </cell>
          <cell r="T753" t="str">
            <v>MO•1145•VB</v>
          </cell>
          <cell r="U753" t="str">
            <v>HeHi Pl 17-20</v>
          </cell>
          <cell r="V753" t="str">
            <v>Ostpreußendamm oben</v>
          </cell>
          <cell r="W753" t="str">
            <v>TuS Bothfeld</v>
          </cell>
          <cell r="X753" t="str">
            <v xml:space="preserve"> -</v>
          </cell>
          <cell r="Y753" t="str">
            <v>Hamburg Rahlstedt</v>
          </cell>
          <cell r="Z753" t="str">
            <v>HeHi  UAB Wien</v>
          </cell>
          <cell r="AC753" t="str">
            <v>Vecera</v>
          </cell>
          <cell r="AD753" t="str">
            <v>Weege</v>
          </cell>
          <cell r="AE753" t="str">
            <v>kein 3. SR</v>
          </cell>
        </row>
        <row r="754">
          <cell r="Q754" t="str">
            <v>HeHi-092</v>
          </cell>
          <cell r="R754">
            <v>38873</v>
          </cell>
          <cell r="S754" t="str">
            <v>12.30</v>
          </cell>
          <cell r="T754" t="str">
            <v>MO•1230•VB</v>
          </cell>
          <cell r="U754" t="str">
            <v>HeHi Pl 21-24</v>
          </cell>
          <cell r="V754" t="str">
            <v>Ostpreußendamm oben</v>
          </cell>
          <cell r="W754" t="str">
            <v>Motala Basket</v>
          </cell>
          <cell r="X754" t="str">
            <v xml:space="preserve"> -</v>
          </cell>
          <cell r="Y754" t="str">
            <v>VfL Pinneberg 1</v>
          </cell>
          <cell r="Z754" t="str">
            <v>HeHi  Hamburg Rahlstedt</v>
          </cell>
          <cell r="AC754" t="str">
            <v>Vecera</v>
          </cell>
          <cell r="AD754" t="str">
            <v>Weege</v>
          </cell>
          <cell r="AE754" t="str">
            <v>kein 3. SR</v>
          </cell>
        </row>
        <row r="755">
          <cell r="W755" t="str">
            <v>- Ansetzung -</v>
          </cell>
        </row>
        <row r="756">
          <cell r="R756" t="e">
            <v>#N/A</v>
          </cell>
          <cell r="S756" t="str">
            <v>.</v>
          </cell>
          <cell r="V756" t="e">
            <v>#N/A</v>
          </cell>
          <cell r="Z756" t="e">
            <v>#N/A</v>
          </cell>
        </row>
        <row r="966">
          <cell r="S966" t="str">
            <v>Zeit</v>
          </cell>
          <cell r="T966" t="str">
            <v>Spielnr.</v>
          </cell>
          <cell r="U966" t="str">
            <v>Liga</v>
          </cell>
          <cell r="V966" t="str">
            <v>Halle</v>
          </cell>
          <cell r="W966" t="str">
            <v>Team A</v>
          </cell>
          <cell r="Y966" t="str">
            <v>Team B</v>
          </cell>
          <cell r="Z966" t="str">
            <v>Kampfgericht</v>
          </cell>
          <cell r="AA966" t="str">
            <v>Erg A</v>
          </cell>
          <cell r="AB966" t="str">
            <v>Erg B</v>
          </cell>
        </row>
        <row r="967">
          <cell r="S967" t="str">
            <v>Zeit</v>
          </cell>
          <cell r="T967" t="str">
            <v>Spielnr.</v>
          </cell>
          <cell r="U967" t="str">
            <v>Liga</v>
          </cell>
          <cell r="V967" t="str">
            <v>Halle</v>
          </cell>
          <cell r="W967" t="str">
            <v>Team A</v>
          </cell>
          <cell r="Y967" t="str">
            <v>Team B</v>
          </cell>
          <cell r="Z967" t="str">
            <v>Kampfgericht</v>
          </cell>
          <cell r="AA967" t="str">
            <v>Erg A</v>
          </cell>
          <cell r="AB967" t="str">
            <v>Erg B</v>
          </cell>
        </row>
        <row r="968">
          <cell r="S968" t="str">
            <v>Zeit</v>
          </cell>
          <cell r="T968" t="str">
            <v>Spielnr.</v>
          </cell>
          <cell r="U968" t="str">
            <v>Liga</v>
          </cell>
          <cell r="V968" t="str">
            <v>Halle</v>
          </cell>
          <cell r="W968" t="str">
            <v>Team A</v>
          </cell>
          <cell r="Y968" t="str">
            <v>Team B</v>
          </cell>
          <cell r="Z968" t="str">
            <v>Kampfgericht</v>
          </cell>
          <cell r="AA968" t="str">
            <v>Erg A</v>
          </cell>
          <cell r="AB968" t="str">
            <v>Erg B</v>
          </cell>
        </row>
        <row r="969">
          <cell r="S969" t="str">
            <v>Zeit</v>
          </cell>
          <cell r="T969" t="str">
            <v>Spielnr.</v>
          </cell>
          <cell r="U969" t="str">
            <v>Liga</v>
          </cell>
          <cell r="V969" t="str">
            <v>Halle</v>
          </cell>
          <cell r="W969" t="str">
            <v>Team A</v>
          </cell>
          <cell r="Y969" t="str">
            <v>Team B</v>
          </cell>
          <cell r="Z969" t="str">
            <v>Kampfgericht</v>
          </cell>
          <cell r="AA969" t="str">
            <v>Erg A</v>
          </cell>
          <cell r="AB969" t="str">
            <v>Erg B</v>
          </cell>
        </row>
        <row r="970">
          <cell r="S970" t="str">
            <v>Zeit</v>
          </cell>
          <cell r="T970" t="str">
            <v>Spielnr.</v>
          </cell>
          <cell r="U970" t="str">
            <v>Liga</v>
          </cell>
          <cell r="V970" t="str">
            <v>Halle</v>
          </cell>
          <cell r="W970" t="str">
            <v>Team A</v>
          </cell>
          <cell r="Y970" t="str">
            <v>Team B</v>
          </cell>
          <cell r="Z970" t="str">
            <v>Kampfgericht</v>
          </cell>
          <cell r="AA970" t="str">
            <v>Erg A</v>
          </cell>
          <cell r="AB970" t="str">
            <v>Erg B</v>
          </cell>
        </row>
        <row r="971">
          <cell r="S971" t="str">
            <v>Zeit</v>
          </cell>
          <cell r="T971" t="str">
            <v>Spielnr.</v>
          </cell>
          <cell r="U971" t="str">
            <v>Liga</v>
          </cell>
          <cell r="V971" t="str">
            <v>Halle</v>
          </cell>
          <cell r="W971" t="str">
            <v>Team A</v>
          </cell>
          <cell r="Y971" t="str">
            <v>Team B</v>
          </cell>
          <cell r="Z971" t="str">
            <v>Kampfgericht</v>
          </cell>
          <cell r="AA971" t="str">
            <v>Erg A</v>
          </cell>
          <cell r="AB971" t="str">
            <v>Erg B</v>
          </cell>
        </row>
        <row r="972">
          <cell r="S972" t="str">
            <v>Zeit</v>
          </cell>
          <cell r="T972" t="str">
            <v>Spielnr.</v>
          </cell>
          <cell r="U972" t="str">
            <v>Liga</v>
          </cell>
          <cell r="V972" t="str">
            <v>Halle</v>
          </cell>
          <cell r="W972" t="str">
            <v>Team A</v>
          </cell>
          <cell r="Y972" t="str">
            <v>Team B</v>
          </cell>
          <cell r="Z972" t="str">
            <v>Kampfgericht</v>
          </cell>
          <cell r="AA972" t="str">
            <v>Erg A</v>
          </cell>
          <cell r="AB972" t="str">
            <v>Erg B</v>
          </cell>
        </row>
        <row r="973">
          <cell r="S973" t="str">
            <v>Zeit</v>
          </cell>
          <cell r="T973" t="str">
            <v>Spielnr.</v>
          </cell>
          <cell r="U973" t="str">
            <v>Liga</v>
          </cell>
          <cell r="V973" t="str">
            <v>Halle</v>
          </cell>
          <cell r="W973" t="str">
            <v>Team A</v>
          </cell>
          <cell r="Y973" t="str">
            <v>Team B</v>
          </cell>
          <cell r="Z973" t="str">
            <v>Kampfgericht</v>
          </cell>
          <cell r="AA973" t="str">
            <v>Erg A</v>
          </cell>
          <cell r="AB973" t="str">
            <v>Erg B</v>
          </cell>
        </row>
        <row r="974">
          <cell r="W974" t="str">
            <v>Halle E - Erich-Kästner-Schule</v>
          </cell>
        </row>
        <row r="975">
          <cell r="W975" t="str">
            <v>Halle E - Erich-Kästner-Schule</v>
          </cell>
        </row>
        <row r="976">
          <cell r="W976" t="str">
            <v>Halle E - Erich-Kästner-Schule</v>
          </cell>
        </row>
        <row r="977">
          <cell r="W977" t="str">
            <v>Halle F - Onkel-Tom-Halle</v>
          </cell>
        </row>
        <row r="978">
          <cell r="W978" t="str">
            <v>Halle F - Onkel-Tom-Halle</v>
          </cell>
        </row>
        <row r="979">
          <cell r="W979" t="str">
            <v>Halle F - Onkel-Tom-Halle</v>
          </cell>
        </row>
        <row r="980">
          <cell r="W980" t="str">
            <v>Halle J - O S Z</v>
          </cell>
        </row>
        <row r="981">
          <cell r="W981" t="str">
            <v>Halle J - O S Z</v>
          </cell>
        </row>
        <row r="982">
          <cell r="W982" t="str">
            <v>Halle J - O S Z</v>
          </cell>
        </row>
        <row r="983">
          <cell r="W983" t="str">
            <v>Halle VC - Ostpreußendamm ?????</v>
          </cell>
        </row>
        <row r="984">
          <cell r="W984" t="str">
            <v>Halle VC - Ostpreußendamm ?????</v>
          </cell>
        </row>
        <row r="985">
          <cell r="W985" t="str">
            <v>Halle VC - Ostpreußendamm ?????</v>
          </cell>
        </row>
        <row r="986">
          <cell r="W986" t="str">
            <v xml:space="preserve">Halle  - </v>
          </cell>
        </row>
        <row r="987">
          <cell r="W987" t="str">
            <v xml:space="preserve">Halle  - </v>
          </cell>
        </row>
        <row r="988">
          <cell r="W988" t="str">
            <v xml:space="preserve">Halle  - </v>
          </cell>
        </row>
        <row r="989">
          <cell r="W989" t="str">
            <v xml:space="preserve">Halle  - </v>
          </cell>
        </row>
        <row r="990">
          <cell r="W990" t="str">
            <v xml:space="preserve">Halle  - </v>
          </cell>
        </row>
        <row r="991">
          <cell r="W991" t="str">
            <v xml:space="preserve">Halle  - </v>
          </cell>
        </row>
        <row r="992">
          <cell r="W992" t="str">
            <v>Samstag, den 03.06.2006</v>
          </cell>
        </row>
        <row r="993">
          <cell r="W993" t="str">
            <v>Samstag, den 03.06.2006</v>
          </cell>
        </row>
        <row r="994">
          <cell r="W994" t="str">
            <v>Sonntag, den 04.06.2006</v>
          </cell>
        </row>
        <row r="995">
          <cell r="W995" t="str">
            <v>Sonntag, den 04.06.2006</v>
          </cell>
        </row>
        <row r="996">
          <cell r="W996" t="str">
            <v>Montag, den 05.06.2006</v>
          </cell>
        </row>
        <row r="997">
          <cell r="W997" t="str">
            <v>Montag, den 05.06.2006</v>
          </cell>
        </row>
        <row r="998">
          <cell r="W998" t="str">
            <v>Montag, den 05.06.2006</v>
          </cell>
        </row>
        <row r="999">
          <cell r="W999" t="str">
            <v>Montag, den 05.06.2006</v>
          </cell>
        </row>
      </sheetData>
      <sheetData sheetId="1" refreshError="1">
        <row r="6">
          <cell r="A6" t="str">
            <v>HeHi-001</v>
          </cell>
          <cell r="B6" t="str">
            <v>SA•1030•K</v>
          </cell>
          <cell r="C6" t="str">
            <v>HeHi Gr 1</v>
          </cell>
          <cell r="D6" t="str">
            <v>BG Zehlendorf 1</v>
          </cell>
          <cell r="E6" t="str">
            <v xml:space="preserve"> -</v>
          </cell>
          <cell r="F6" t="str">
            <v>CB Recklinghausen</v>
          </cell>
          <cell r="G6" t="str">
            <v>mU18  MKS MOS Konin</v>
          </cell>
          <cell r="H6">
            <v>61</v>
          </cell>
          <cell r="I6">
            <v>41</v>
          </cell>
        </row>
        <row r="7">
          <cell r="A7" t="str">
            <v>HeHi-002</v>
          </cell>
          <cell r="B7" t="str">
            <v>SA•1115•K</v>
          </cell>
          <cell r="C7" t="str">
            <v>HeHi Gr 1</v>
          </cell>
          <cell r="D7" t="str">
            <v>West Wien</v>
          </cell>
          <cell r="E7" t="str">
            <v xml:space="preserve"> -</v>
          </cell>
          <cell r="F7" t="str">
            <v>MTV Trb. Lüneburg</v>
          </cell>
          <cell r="G7" t="str">
            <v>HeHi  CB Recklinghausen</v>
          </cell>
          <cell r="H7">
            <v>37</v>
          </cell>
          <cell r="I7">
            <v>42</v>
          </cell>
        </row>
        <row r="8">
          <cell r="A8" t="str">
            <v>HeHi-003</v>
          </cell>
          <cell r="B8" t="str">
            <v>SA•1415•K</v>
          </cell>
          <cell r="C8" t="str">
            <v>HeHi Gr 1</v>
          </cell>
          <cell r="D8" t="str">
            <v>BG Zehlendorf 1</v>
          </cell>
          <cell r="E8" t="str">
            <v xml:space="preserve"> -</v>
          </cell>
          <cell r="F8" t="str">
            <v>West Wien</v>
          </cell>
          <cell r="G8" t="str">
            <v>mU18  CB Recklinghausen</v>
          </cell>
          <cell r="H8">
            <v>56</v>
          </cell>
          <cell r="I8">
            <v>36</v>
          </cell>
        </row>
        <row r="9">
          <cell r="A9" t="str">
            <v>HeHi-004</v>
          </cell>
          <cell r="B9" t="str">
            <v>SA•1500•K</v>
          </cell>
          <cell r="C9" t="str">
            <v>HeHi Gr 1</v>
          </cell>
          <cell r="D9" t="str">
            <v>MTV Trb. Lüneburg</v>
          </cell>
          <cell r="E9" t="str">
            <v xml:space="preserve"> -</v>
          </cell>
          <cell r="F9" t="str">
            <v>CB Recklinghausen</v>
          </cell>
          <cell r="G9" t="str">
            <v>HeHi  West Wien</v>
          </cell>
          <cell r="H9">
            <v>35</v>
          </cell>
          <cell r="I9">
            <v>33</v>
          </cell>
        </row>
        <row r="10">
          <cell r="A10" t="str">
            <v>HeHi-005</v>
          </cell>
          <cell r="B10" t="str">
            <v>SA•1845•K</v>
          </cell>
          <cell r="C10" t="str">
            <v>HeHi Gr 1</v>
          </cell>
          <cell r="D10" t="str">
            <v>MTV Trb. Lüneburg</v>
          </cell>
          <cell r="E10" t="str">
            <v xml:space="preserve"> -</v>
          </cell>
          <cell r="F10" t="str">
            <v>BG Zehlendorf 1</v>
          </cell>
          <cell r="G10" t="str">
            <v>DaHi  Kuenring Wien 1</v>
          </cell>
          <cell r="H10">
            <v>38</v>
          </cell>
          <cell r="I10">
            <v>72</v>
          </cell>
        </row>
        <row r="11">
          <cell r="A11" t="str">
            <v>HeHi-006</v>
          </cell>
          <cell r="B11" t="str">
            <v>SA•1930•K</v>
          </cell>
          <cell r="C11" t="str">
            <v>HeHi Gr 1</v>
          </cell>
          <cell r="D11" t="str">
            <v>CB Recklinghausen</v>
          </cell>
          <cell r="E11" t="str">
            <v xml:space="preserve"> -</v>
          </cell>
          <cell r="F11" t="str">
            <v>West Wien</v>
          </cell>
          <cell r="G11" t="str">
            <v>HeHi  BG Zehlendorf 1</v>
          </cell>
          <cell r="H11">
            <v>33</v>
          </cell>
          <cell r="I11">
            <v>46</v>
          </cell>
        </row>
        <row r="13">
          <cell r="A13" t="str">
            <v>HeHi-007</v>
          </cell>
          <cell r="B13" t="str">
            <v>SA•1115•T</v>
          </cell>
          <cell r="C13" t="str">
            <v>HeHi Gr 2</v>
          </cell>
          <cell r="D13" t="str">
            <v>AMTV Rahlstedt</v>
          </cell>
          <cell r="E13" t="str">
            <v xml:space="preserve"> -</v>
          </cell>
          <cell r="F13" t="str">
            <v>SG Braunschweig</v>
          </cell>
          <cell r="G13" t="str">
            <v>HeHi  SC Ottensen</v>
          </cell>
          <cell r="H13">
            <v>50</v>
          </cell>
          <cell r="I13">
            <v>37</v>
          </cell>
        </row>
        <row r="14">
          <cell r="A14" t="str">
            <v>HeHi-008</v>
          </cell>
          <cell r="B14" t="str">
            <v>SA•1200•T</v>
          </cell>
          <cell r="C14" t="str">
            <v>HeHi Gr 2</v>
          </cell>
          <cell r="D14" t="str">
            <v>Motala Basket</v>
          </cell>
          <cell r="E14" t="str">
            <v xml:space="preserve"> -</v>
          </cell>
          <cell r="F14" t="str">
            <v>EMTV Rams</v>
          </cell>
          <cell r="G14" t="str">
            <v>HeHi  SG Braunschweig</v>
          </cell>
          <cell r="H14">
            <v>28</v>
          </cell>
          <cell r="I14">
            <v>46</v>
          </cell>
        </row>
        <row r="15">
          <cell r="A15" t="str">
            <v>HeHi-009</v>
          </cell>
          <cell r="B15" t="str">
            <v>SA•1500•T</v>
          </cell>
          <cell r="C15" t="str">
            <v>HeHi Gr 2</v>
          </cell>
          <cell r="D15" t="str">
            <v>AMTV Rahlstedt</v>
          </cell>
          <cell r="E15" t="str">
            <v xml:space="preserve"> -</v>
          </cell>
          <cell r="F15" t="str">
            <v>Motala Basket</v>
          </cell>
          <cell r="G15" t="str">
            <v>HeLo  Braunschweiger BG 2</v>
          </cell>
          <cell r="H15">
            <v>72</v>
          </cell>
          <cell r="I15">
            <v>32</v>
          </cell>
        </row>
        <row r="16">
          <cell r="A16" t="str">
            <v>HeHi-010</v>
          </cell>
          <cell r="B16" t="str">
            <v>SA•1545•T</v>
          </cell>
          <cell r="C16" t="str">
            <v>HeHi Gr 2</v>
          </cell>
          <cell r="D16" t="str">
            <v>EMTV Rams</v>
          </cell>
          <cell r="E16" t="str">
            <v xml:space="preserve"> -</v>
          </cell>
          <cell r="F16" t="str">
            <v>SG Braunschweig</v>
          </cell>
          <cell r="G16" t="str">
            <v>HeHi  Motala Basket</v>
          </cell>
          <cell r="H16">
            <v>31</v>
          </cell>
          <cell r="I16">
            <v>54</v>
          </cell>
        </row>
        <row r="17">
          <cell r="A17" t="str">
            <v>HeHi-011</v>
          </cell>
          <cell r="B17" t="str">
            <v>SA•1845•T</v>
          </cell>
          <cell r="C17" t="str">
            <v>HeHi Gr 2</v>
          </cell>
          <cell r="D17" t="str">
            <v>EMTV Rams</v>
          </cell>
          <cell r="E17" t="str">
            <v xml:space="preserve"> -</v>
          </cell>
          <cell r="F17" t="str">
            <v>AMTV Rahlstedt</v>
          </cell>
          <cell r="G17" t="str">
            <v>HeLo  Serbischer SK</v>
          </cell>
          <cell r="H17">
            <v>37</v>
          </cell>
          <cell r="I17">
            <v>69</v>
          </cell>
        </row>
        <row r="18">
          <cell r="A18" t="str">
            <v>HeHi-012</v>
          </cell>
          <cell r="B18" t="str">
            <v>SA•1930•T</v>
          </cell>
          <cell r="C18" t="str">
            <v>HeHi Gr 2</v>
          </cell>
          <cell r="D18" t="str">
            <v>SG Braunschweig</v>
          </cell>
          <cell r="E18" t="str">
            <v xml:space="preserve"> -</v>
          </cell>
          <cell r="F18" t="str">
            <v>Motala Basket</v>
          </cell>
          <cell r="G18" t="str">
            <v>HeHi  AMTV Rahlstedt</v>
          </cell>
          <cell r="H18">
            <v>51</v>
          </cell>
          <cell r="I18">
            <v>23</v>
          </cell>
        </row>
        <row r="20">
          <cell r="A20" t="str">
            <v>HeHi-013</v>
          </cell>
          <cell r="B20" t="str">
            <v>SA•1115•C</v>
          </cell>
          <cell r="C20" t="str">
            <v>HeHi Gr 3</v>
          </cell>
          <cell r="D20" t="str">
            <v>FU Hochschulsport</v>
          </cell>
          <cell r="E20" t="str">
            <v xml:space="preserve"> -</v>
          </cell>
          <cell r="F20" t="str">
            <v>UKJ Tyrolia 1</v>
          </cell>
          <cell r="G20" t="str">
            <v>DaHi  TuS Bothfeld</v>
          </cell>
          <cell r="H20">
            <v>36</v>
          </cell>
          <cell r="I20">
            <v>37</v>
          </cell>
        </row>
        <row r="21">
          <cell r="A21" t="str">
            <v>HeHi-014</v>
          </cell>
          <cell r="B21" t="str">
            <v>SA•1200•C</v>
          </cell>
          <cell r="C21" t="str">
            <v>HeHi Gr 3</v>
          </cell>
          <cell r="D21" t="str">
            <v>Eintracht Frankfurt</v>
          </cell>
          <cell r="E21" t="str">
            <v xml:space="preserve"> -</v>
          </cell>
          <cell r="F21" t="str">
            <v>Sportverein Berne 2</v>
          </cell>
          <cell r="G21" t="str">
            <v>HeHi  UKJ Tyrolia 1</v>
          </cell>
          <cell r="H21">
            <v>33</v>
          </cell>
          <cell r="I21">
            <v>48</v>
          </cell>
        </row>
        <row r="22">
          <cell r="A22" t="str">
            <v>HeHi-015</v>
          </cell>
          <cell r="B22" t="str">
            <v>SA•1500•C</v>
          </cell>
          <cell r="C22" t="str">
            <v>HeHi Gr 3</v>
          </cell>
          <cell r="D22" t="str">
            <v>FU Hochschulsport</v>
          </cell>
          <cell r="E22" t="str">
            <v xml:space="preserve"> -</v>
          </cell>
          <cell r="F22" t="str">
            <v>Eintracht Frankfurt</v>
          </cell>
          <cell r="G22" t="str">
            <v>DaHi  BG Zehlendorf 1</v>
          </cell>
          <cell r="H22">
            <v>47</v>
          </cell>
          <cell r="I22">
            <v>44</v>
          </cell>
        </row>
        <row r="23">
          <cell r="A23" t="str">
            <v>HeHi-016</v>
          </cell>
          <cell r="B23" t="str">
            <v>SA•1545•C</v>
          </cell>
          <cell r="C23" t="str">
            <v>HeHi Gr 3</v>
          </cell>
          <cell r="D23" t="str">
            <v>Sportverein Berne 2</v>
          </cell>
          <cell r="E23" t="str">
            <v xml:space="preserve"> -</v>
          </cell>
          <cell r="F23" t="str">
            <v>UKJ Tyrolia 1</v>
          </cell>
          <cell r="G23" t="str">
            <v>HeHi  Eintracht Frankfurt</v>
          </cell>
          <cell r="H23">
            <v>37</v>
          </cell>
          <cell r="I23">
            <v>40</v>
          </cell>
        </row>
        <row r="24">
          <cell r="A24" t="str">
            <v>HeHi-017</v>
          </cell>
          <cell r="B24" t="str">
            <v>SA•1930•C</v>
          </cell>
          <cell r="C24" t="str">
            <v>HeHi Gr 3</v>
          </cell>
          <cell r="D24" t="str">
            <v>Sportverein Berne 2</v>
          </cell>
          <cell r="E24" t="str">
            <v xml:space="preserve"> -</v>
          </cell>
          <cell r="F24" t="str">
            <v>FU Hochschulsport</v>
          </cell>
          <cell r="G24" t="str">
            <v>DaHi  MTV Itzehoe</v>
          </cell>
          <cell r="H24">
            <v>40</v>
          </cell>
          <cell r="I24">
            <v>32</v>
          </cell>
        </row>
        <row r="25">
          <cell r="A25" t="str">
            <v>HeHi-018</v>
          </cell>
          <cell r="B25" t="str">
            <v>SA•2015•C</v>
          </cell>
          <cell r="C25" t="str">
            <v>HeHi Gr 3</v>
          </cell>
          <cell r="D25" t="str">
            <v>UKJ Tyrolia 1</v>
          </cell>
          <cell r="E25" t="str">
            <v xml:space="preserve"> -</v>
          </cell>
          <cell r="F25" t="str">
            <v>Eintracht Frankfurt</v>
          </cell>
          <cell r="G25" t="str">
            <v>HeHi  FU Hochschulsport</v>
          </cell>
          <cell r="H25">
            <v>37</v>
          </cell>
          <cell r="I25">
            <v>34</v>
          </cell>
        </row>
        <row r="27">
          <cell r="A27" t="str">
            <v>HeHi-019</v>
          </cell>
          <cell r="B27" t="str">
            <v>SA•1030•VA</v>
          </cell>
          <cell r="C27" t="str">
            <v>HeHi Gr 4</v>
          </cell>
          <cell r="D27" t="str">
            <v>VfL Hameln</v>
          </cell>
          <cell r="E27" t="str">
            <v xml:space="preserve"> -</v>
          </cell>
          <cell r="F27" t="str">
            <v>SC Rist Wedel</v>
          </cell>
          <cell r="G27" t="str">
            <v>HeLo  ATV Haltern</v>
          </cell>
          <cell r="H27">
            <v>20</v>
          </cell>
          <cell r="I27">
            <v>0</v>
          </cell>
        </row>
        <row r="28">
          <cell r="A28" t="str">
            <v>HeHi-020</v>
          </cell>
          <cell r="B28" t="str">
            <v>SA•1030•VB</v>
          </cell>
          <cell r="C28" t="str">
            <v>HeHi Gr 4</v>
          </cell>
          <cell r="D28" t="str">
            <v>Galabasket.de</v>
          </cell>
          <cell r="E28" t="str">
            <v xml:space="preserve"> -</v>
          </cell>
          <cell r="F28" t="str">
            <v>Haga Basket</v>
          </cell>
          <cell r="G28" t="str">
            <v>HeLo  Walddörfer SV</v>
          </cell>
          <cell r="H28">
            <v>61</v>
          </cell>
          <cell r="I28">
            <v>37</v>
          </cell>
        </row>
        <row r="29">
          <cell r="A29" t="str">
            <v>HeHi-021</v>
          </cell>
          <cell r="B29" t="str">
            <v>SA•1415•VA</v>
          </cell>
          <cell r="C29" t="str">
            <v>HeHi Gr 4</v>
          </cell>
          <cell r="D29" t="str">
            <v>VfL Hameln</v>
          </cell>
          <cell r="E29" t="str">
            <v xml:space="preserve"> -</v>
          </cell>
          <cell r="F29" t="str">
            <v>Galabasket.de</v>
          </cell>
          <cell r="G29" t="str">
            <v>HeLo  BG Zehlendorf 2</v>
          </cell>
          <cell r="H29">
            <v>31</v>
          </cell>
          <cell r="I29">
            <v>40</v>
          </cell>
        </row>
        <row r="30">
          <cell r="A30" t="str">
            <v>HeHi-022</v>
          </cell>
          <cell r="B30" t="str">
            <v>SA•1415•VB</v>
          </cell>
          <cell r="C30" t="str">
            <v>HeHi Gr 4</v>
          </cell>
          <cell r="D30" t="str">
            <v>Haga Basket</v>
          </cell>
          <cell r="E30" t="str">
            <v xml:space="preserve"> -</v>
          </cell>
          <cell r="F30" t="str">
            <v>SC Rist Wedel</v>
          </cell>
          <cell r="G30" t="str">
            <v>HeLo  SSC Südwest</v>
          </cell>
          <cell r="H30">
            <v>20</v>
          </cell>
          <cell r="I30">
            <v>0</v>
          </cell>
        </row>
        <row r="31">
          <cell r="A31" t="str">
            <v>HeHi-023</v>
          </cell>
          <cell r="B31" t="str">
            <v>SA•1845•VA</v>
          </cell>
          <cell r="C31" t="str">
            <v>HeHi Gr 4</v>
          </cell>
          <cell r="D31" t="str">
            <v>Haga Basket</v>
          </cell>
          <cell r="E31" t="str">
            <v xml:space="preserve"> -</v>
          </cell>
          <cell r="F31" t="str">
            <v>VfL Hameln</v>
          </cell>
          <cell r="G31" t="str">
            <v>HeLo  Hellas Basket Berlin</v>
          </cell>
          <cell r="H31">
            <v>29</v>
          </cell>
          <cell r="I31">
            <v>47</v>
          </cell>
        </row>
        <row r="32">
          <cell r="A32" t="str">
            <v>HeHi-024</v>
          </cell>
          <cell r="B32" t="str">
            <v>SA•1845•VB</v>
          </cell>
          <cell r="C32" t="str">
            <v>HeHi Gr 4</v>
          </cell>
          <cell r="D32" t="str">
            <v>SC Rist Wedel</v>
          </cell>
          <cell r="E32" t="str">
            <v xml:space="preserve"> -</v>
          </cell>
          <cell r="F32" t="str">
            <v>Galabasket.de</v>
          </cell>
          <cell r="G32" t="str">
            <v>HeLo  DBV Charlottenburg</v>
          </cell>
          <cell r="H32">
            <v>0</v>
          </cell>
          <cell r="I32">
            <v>20</v>
          </cell>
        </row>
        <row r="34">
          <cell r="A34" t="str">
            <v>HeHi-025</v>
          </cell>
          <cell r="B34" t="str">
            <v>SA•0900•VA</v>
          </cell>
          <cell r="C34" t="str">
            <v>HeHi Gr 5</v>
          </cell>
          <cell r="D34" t="str">
            <v>Basket Clubs Vienna</v>
          </cell>
          <cell r="E34" t="str">
            <v xml:space="preserve"> -</v>
          </cell>
          <cell r="F34" t="str">
            <v>Braunschweiger BG 1</v>
          </cell>
          <cell r="G34" t="str">
            <v>HeLo  BG Zehlendorf 2</v>
          </cell>
          <cell r="H34">
            <v>44</v>
          </cell>
          <cell r="I34">
            <v>34</v>
          </cell>
        </row>
        <row r="35">
          <cell r="A35" t="str">
            <v>HeHi-026</v>
          </cell>
          <cell r="B35" t="str">
            <v>SA•0900•VB</v>
          </cell>
          <cell r="C35" t="str">
            <v>HeHi Gr 5</v>
          </cell>
          <cell r="D35" t="str">
            <v>VfL Pinneberg 1</v>
          </cell>
          <cell r="E35" t="str">
            <v xml:space="preserve"> -</v>
          </cell>
          <cell r="F35" t="str">
            <v>TV Oldersum</v>
          </cell>
          <cell r="G35" t="str">
            <v>HeLo  SSC Südwest</v>
          </cell>
          <cell r="H35">
            <v>56</v>
          </cell>
          <cell r="I35">
            <v>39</v>
          </cell>
        </row>
        <row r="36">
          <cell r="A36" t="str">
            <v>HeHi-027</v>
          </cell>
          <cell r="B36" t="str">
            <v>SA•1245•VA</v>
          </cell>
          <cell r="C36" t="str">
            <v>HeHi Gr 5</v>
          </cell>
          <cell r="D36" t="str">
            <v>Basket Clubs Vienna</v>
          </cell>
          <cell r="E36" t="str">
            <v xml:space="preserve"> -</v>
          </cell>
          <cell r="F36" t="str">
            <v>VfL Pinneberg 1</v>
          </cell>
          <cell r="G36" t="str">
            <v>DaHi  MTV Trb. Lüneburg 1</v>
          </cell>
          <cell r="H36">
            <v>35</v>
          </cell>
          <cell r="I36">
            <v>29</v>
          </cell>
        </row>
        <row r="37">
          <cell r="A37" t="str">
            <v>HeHi-028</v>
          </cell>
          <cell r="B37" t="str">
            <v>SA•1245•VB</v>
          </cell>
          <cell r="C37" t="str">
            <v>HeHi Gr 5</v>
          </cell>
          <cell r="D37" t="str">
            <v>TV Oldersum</v>
          </cell>
          <cell r="E37" t="str">
            <v xml:space="preserve"> -</v>
          </cell>
          <cell r="F37" t="str">
            <v>Braunschweiger BG 1</v>
          </cell>
          <cell r="G37" t="str">
            <v>DaHi  Walddörfer SV 1</v>
          </cell>
          <cell r="H37">
            <v>29</v>
          </cell>
          <cell r="I37">
            <v>61</v>
          </cell>
        </row>
        <row r="38">
          <cell r="A38" t="str">
            <v>HeHi-029</v>
          </cell>
          <cell r="B38" t="str">
            <v>SA•1715•VA</v>
          </cell>
          <cell r="C38" t="str">
            <v>HeHi Gr 5</v>
          </cell>
          <cell r="D38" t="str">
            <v>TV Oldersum</v>
          </cell>
          <cell r="E38" t="str">
            <v xml:space="preserve"> -</v>
          </cell>
          <cell r="F38" t="str">
            <v>Basket Clubs Vienna</v>
          </cell>
          <cell r="G38" t="str">
            <v>DaHi  BOB</v>
          </cell>
          <cell r="H38">
            <v>45</v>
          </cell>
          <cell r="I38">
            <v>53</v>
          </cell>
        </row>
        <row r="39">
          <cell r="A39" t="str">
            <v>HeHi-030</v>
          </cell>
          <cell r="B39" t="str">
            <v>SA•1715•VB</v>
          </cell>
          <cell r="C39" t="str">
            <v>HeHi Gr 5</v>
          </cell>
          <cell r="D39" t="str">
            <v>Braunschweiger BG 1</v>
          </cell>
          <cell r="E39" t="str">
            <v xml:space="preserve"> -</v>
          </cell>
          <cell r="F39" t="str">
            <v>VfL Pinneberg 1</v>
          </cell>
          <cell r="G39" t="str">
            <v>DaHi  Flying French</v>
          </cell>
          <cell r="H39">
            <v>42</v>
          </cell>
          <cell r="I39">
            <v>38</v>
          </cell>
        </row>
        <row r="41">
          <cell r="A41" t="str">
            <v>HeHi-031</v>
          </cell>
          <cell r="B41" t="str">
            <v>SA•1115•VA</v>
          </cell>
          <cell r="C41" t="str">
            <v>HeHi Gr 6</v>
          </cell>
          <cell r="D41" t="str">
            <v>Lidingo Basket</v>
          </cell>
          <cell r="E41" t="str">
            <v xml:space="preserve"> -</v>
          </cell>
          <cell r="F41" t="str">
            <v>C-R-T-G´s Finest</v>
          </cell>
          <cell r="G41" t="str">
            <v>HeHi  SC Rist Wedel</v>
          </cell>
          <cell r="H41">
            <v>39</v>
          </cell>
          <cell r="I41">
            <v>43</v>
          </cell>
        </row>
        <row r="42">
          <cell r="A42" t="str">
            <v>HeHi-032</v>
          </cell>
          <cell r="B42" t="str">
            <v>SA•1115•VB</v>
          </cell>
          <cell r="C42" t="str">
            <v>HeHi Gr 6</v>
          </cell>
          <cell r="D42" t="str">
            <v>TuS Bothfeld</v>
          </cell>
          <cell r="E42" t="str">
            <v xml:space="preserve"> -</v>
          </cell>
          <cell r="F42" t="str">
            <v>Sportverein Berne 1</v>
          </cell>
          <cell r="G42" t="str">
            <v>HeHi  Haga Basket</v>
          </cell>
          <cell r="H42">
            <v>46</v>
          </cell>
          <cell r="I42">
            <v>32</v>
          </cell>
        </row>
        <row r="43">
          <cell r="A43" t="str">
            <v>HeHi-033</v>
          </cell>
          <cell r="B43" t="str">
            <v>SA•1500•VA</v>
          </cell>
          <cell r="C43" t="str">
            <v>HeHi Gr 6</v>
          </cell>
          <cell r="D43" t="str">
            <v>Lidingo Basket</v>
          </cell>
          <cell r="E43" t="str">
            <v xml:space="preserve"> -</v>
          </cell>
          <cell r="F43" t="str">
            <v>TuS Bothfeld</v>
          </cell>
          <cell r="G43" t="str">
            <v>HeHi  Galabasket.de</v>
          </cell>
          <cell r="H43">
            <v>47</v>
          </cell>
          <cell r="I43">
            <v>36</v>
          </cell>
        </row>
        <row r="44">
          <cell r="A44" t="str">
            <v>HeHi-034</v>
          </cell>
          <cell r="B44" t="str">
            <v>SA•1500•VB</v>
          </cell>
          <cell r="C44" t="str">
            <v>HeHi Gr 6</v>
          </cell>
          <cell r="D44" t="str">
            <v>Sportverein Berne 1</v>
          </cell>
          <cell r="E44" t="str">
            <v xml:space="preserve"> -</v>
          </cell>
          <cell r="F44" t="str">
            <v>C-R-T-G´s Finest</v>
          </cell>
          <cell r="G44" t="str">
            <v>HeHi  SC Rist Wedel</v>
          </cell>
          <cell r="H44">
            <v>41</v>
          </cell>
          <cell r="I44">
            <v>48</v>
          </cell>
        </row>
        <row r="45">
          <cell r="A45" t="str">
            <v>HeHi-035</v>
          </cell>
          <cell r="B45" t="str">
            <v>SA•1930•VA</v>
          </cell>
          <cell r="C45" t="str">
            <v>HeHi Gr 6</v>
          </cell>
          <cell r="D45" t="str">
            <v>Sportverein Berne 1</v>
          </cell>
          <cell r="E45" t="str">
            <v xml:space="preserve"> -</v>
          </cell>
          <cell r="F45" t="str">
            <v>Lidingo Basket</v>
          </cell>
          <cell r="G45" t="str">
            <v>HeHi  VfL Hameln</v>
          </cell>
          <cell r="H45">
            <v>41</v>
          </cell>
          <cell r="I45">
            <v>49</v>
          </cell>
        </row>
        <row r="46">
          <cell r="A46" t="str">
            <v>HeHi-036</v>
          </cell>
          <cell r="B46" t="str">
            <v>SA•1930•VB</v>
          </cell>
          <cell r="C46" t="str">
            <v>HeHi Gr 6</v>
          </cell>
          <cell r="D46" t="str">
            <v>C-R-T-G´s Finest</v>
          </cell>
          <cell r="E46" t="str">
            <v xml:space="preserve"> -</v>
          </cell>
          <cell r="F46" t="str">
            <v>TuS Bothfeld</v>
          </cell>
          <cell r="G46" t="str">
            <v>HeHi  Galabasket.de</v>
          </cell>
          <cell r="H46">
            <v>62</v>
          </cell>
          <cell r="I46">
            <v>47</v>
          </cell>
        </row>
        <row r="48">
          <cell r="A48" t="str">
            <v>HeHi-037</v>
          </cell>
          <cell r="B48" t="str">
            <v>SA•1245•T</v>
          </cell>
          <cell r="C48" t="str">
            <v>HeHi Gr 7</v>
          </cell>
          <cell r="D48" t="str">
            <v>MTV Itzehoe Eagles</v>
          </cell>
          <cell r="E48" t="str">
            <v xml:space="preserve"> -</v>
          </cell>
          <cell r="F48" t="str">
            <v>UAB Wien</v>
          </cell>
          <cell r="G48" t="str">
            <v>HeHi  EMTV Rams</v>
          </cell>
          <cell r="H48">
            <v>40</v>
          </cell>
          <cell r="I48">
            <v>43</v>
          </cell>
        </row>
        <row r="49">
          <cell r="A49" t="str">
            <v>HeHi-038</v>
          </cell>
          <cell r="B49" t="str">
            <v>SA•1330•T</v>
          </cell>
          <cell r="C49" t="str">
            <v>HeHi Gr 7</v>
          </cell>
          <cell r="D49" t="str">
            <v>BG 94 Schwedt</v>
          </cell>
          <cell r="E49" t="str">
            <v xml:space="preserve"> -</v>
          </cell>
          <cell r="F49" t="str">
            <v>Emder TV</v>
          </cell>
          <cell r="G49" t="str">
            <v>HeHi  UAB Wien</v>
          </cell>
          <cell r="H49">
            <v>52</v>
          </cell>
          <cell r="I49">
            <v>17</v>
          </cell>
        </row>
        <row r="50">
          <cell r="A50" t="str">
            <v>HeHi-039</v>
          </cell>
          <cell r="B50" t="str">
            <v>SA•1630•T</v>
          </cell>
          <cell r="C50" t="str">
            <v>HeHi Gr 7</v>
          </cell>
          <cell r="D50" t="str">
            <v>MTV Itzehoe Eagles</v>
          </cell>
          <cell r="E50" t="str">
            <v xml:space="preserve"> -</v>
          </cell>
          <cell r="F50" t="str">
            <v>BG 94 Schwedt</v>
          </cell>
          <cell r="G50" t="str">
            <v>HeHi  SG Braunschweig</v>
          </cell>
          <cell r="H50">
            <v>46</v>
          </cell>
          <cell r="I50">
            <v>50</v>
          </cell>
        </row>
        <row r="51">
          <cell r="A51" t="str">
            <v>HeHi-040</v>
          </cell>
          <cell r="B51" t="str">
            <v>SA•1715•T</v>
          </cell>
          <cell r="C51" t="str">
            <v>HeHi Gr 7</v>
          </cell>
          <cell r="D51" t="str">
            <v>Emder TV</v>
          </cell>
          <cell r="E51" t="str">
            <v xml:space="preserve"> -</v>
          </cell>
          <cell r="F51" t="str">
            <v>UAB Wien</v>
          </cell>
          <cell r="G51" t="str">
            <v>HeHi  BG 94 Schwedt</v>
          </cell>
          <cell r="H51">
            <v>19</v>
          </cell>
          <cell r="I51">
            <v>64</v>
          </cell>
        </row>
        <row r="52">
          <cell r="A52" t="str">
            <v>HeHi-041</v>
          </cell>
          <cell r="B52" t="str">
            <v>SA•2015•T</v>
          </cell>
          <cell r="C52" t="str">
            <v>HeHi Gr 7</v>
          </cell>
          <cell r="D52" t="str">
            <v>Emder TV</v>
          </cell>
          <cell r="E52" t="str">
            <v xml:space="preserve"> -</v>
          </cell>
          <cell r="F52" t="str">
            <v>MTV Itzehoe Eagles</v>
          </cell>
          <cell r="G52" t="str">
            <v>HeHi  Motala Basket</v>
          </cell>
          <cell r="H52">
            <v>50</v>
          </cell>
          <cell r="I52">
            <v>70</v>
          </cell>
        </row>
        <row r="53">
          <cell r="A53" t="str">
            <v>HeHi-042</v>
          </cell>
          <cell r="B53" t="str">
            <v>SA•2100•T</v>
          </cell>
          <cell r="C53" t="str">
            <v>HeHi Gr 7</v>
          </cell>
          <cell r="D53" t="str">
            <v>UAB Wien</v>
          </cell>
          <cell r="E53" t="str">
            <v xml:space="preserve"> -</v>
          </cell>
          <cell r="F53" t="str">
            <v>BG 94 Schwedt</v>
          </cell>
          <cell r="G53" t="str">
            <v>HeHi  MTV Itzehoe Eagles</v>
          </cell>
          <cell r="H53">
            <v>41</v>
          </cell>
          <cell r="I53">
            <v>51</v>
          </cell>
        </row>
        <row r="55">
          <cell r="A55" t="str">
            <v>HeHi-043</v>
          </cell>
          <cell r="B55" t="str">
            <v>SA•0945•T</v>
          </cell>
          <cell r="C55" t="str">
            <v>HeHi Gr 8</v>
          </cell>
          <cell r="D55" t="str">
            <v>Sigulda / Livonija</v>
          </cell>
          <cell r="E55" t="str">
            <v xml:space="preserve"> -</v>
          </cell>
          <cell r="F55" t="str">
            <v>Rhein Energie Köln</v>
          </cell>
          <cell r="G55" t="str">
            <v>HeLo  BG Zehlendorf 3</v>
          </cell>
          <cell r="H55">
            <v>36</v>
          </cell>
          <cell r="I55">
            <v>51</v>
          </cell>
        </row>
        <row r="56">
          <cell r="A56" t="str">
            <v>HeHi-044</v>
          </cell>
          <cell r="B56" t="str">
            <v>SA•1030•T</v>
          </cell>
          <cell r="C56" t="str">
            <v>HeHi Gr 8</v>
          </cell>
          <cell r="D56" t="str">
            <v>Hamburg Rahlstedt</v>
          </cell>
          <cell r="E56" t="str">
            <v xml:space="preserve"> -</v>
          </cell>
          <cell r="F56" t="str">
            <v>SC Ottensen</v>
          </cell>
          <cell r="G56" t="str">
            <v>HeHi  Rhein Energie Köln</v>
          </cell>
          <cell r="H56">
            <v>37</v>
          </cell>
          <cell r="I56">
            <v>19</v>
          </cell>
        </row>
        <row r="57">
          <cell r="A57" t="str">
            <v>HeHi-045</v>
          </cell>
          <cell r="B57" t="str">
            <v>SA•1545•VA</v>
          </cell>
          <cell r="C57" t="str">
            <v>HeHi Gr 8</v>
          </cell>
          <cell r="D57" t="str">
            <v>Sigulda / Livonija</v>
          </cell>
          <cell r="E57" t="str">
            <v xml:space="preserve"> -</v>
          </cell>
          <cell r="F57" t="str">
            <v>Hamburg Rahlstedt</v>
          </cell>
          <cell r="G57" t="str">
            <v>HeHi  TuS Bothfeld</v>
          </cell>
          <cell r="H57">
            <v>35</v>
          </cell>
          <cell r="I57">
            <v>21</v>
          </cell>
        </row>
        <row r="58">
          <cell r="A58" t="str">
            <v>HeHi-046</v>
          </cell>
          <cell r="B58" t="str">
            <v>SA•1545•VB</v>
          </cell>
          <cell r="C58" t="str">
            <v>HeHi Gr 8</v>
          </cell>
          <cell r="D58" t="str">
            <v>SC Ottensen</v>
          </cell>
          <cell r="E58" t="str">
            <v xml:space="preserve"> -</v>
          </cell>
          <cell r="F58" t="str">
            <v>Rhein Energie Köln</v>
          </cell>
          <cell r="G58" t="str">
            <v>HeHi  C-R-T-G´s Finest</v>
          </cell>
          <cell r="H58">
            <v>39</v>
          </cell>
          <cell r="I58">
            <v>64</v>
          </cell>
        </row>
        <row r="59">
          <cell r="A59" t="str">
            <v>HeHi-047</v>
          </cell>
          <cell r="B59" t="str">
            <v>SA•2015•VA</v>
          </cell>
          <cell r="C59" t="str">
            <v>HeHi Gr 8</v>
          </cell>
          <cell r="D59" t="str">
            <v>SC Ottensen</v>
          </cell>
          <cell r="E59" t="str">
            <v xml:space="preserve"> -</v>
          </cell>
          <cell r="F59" t="str">
            <v>Sigulda / Livonija</v>
          </cell>
          <cell r="G59" t="str">
            <v>HeHi  Lidingo Basket</v>
          </cell>
          <cell r="H59">
            <v>47</v>
          </cell>
          <cell r="I59">
            <v>57</v>
          </cell>
        </row>
        <row r="60">
          <cell r="A60" t="str">
            <v>HeHi-048</v>
          </cell>
          <cell r="B60" t="str">
            <v>SA•2015•VB</v>
          </cell>
          <cell r="C60" t="str">
            <v>HeHi Gr 8</v>
          </cell>
          <cell r="D60" t="str">
            <v>Rhein Energie Köln</v>
          </cell>
          <cell r="E60" t="str">
            <v xml:space="preserve"> -</v>
          </cell>
          <cell r="F60" t="str">
            <v>Hamburg Rahlstedt</v>
          </cell>
          <cell r="G60" t="str">
            <v>HeHi  TuS Bothfeld</v>
          </cell>
          <cell r="H60">
            <v>57</v>
          </cell>
          <cell r="I60">
            <v>36</v>
          </cell>
        </row>
        <row r="63">
          <cell r="A63" t="str">
            <v>HeHi-049</v>
          </cell>
          <cell r="B63" t="str">
            <v>SO•0945•K</v>
          </cell>
          <cell r="C63" t="str">
            <v>HeHi Pl 1-16</v>
          </cell>
          <cell r="D63" t="str">
            <v>Sigulda / Livonija</v>
          </cell>
          <cell r="E63" t="str">
            <v xml:space="preserve"> -</v>
          </cell>
          <cell r="F63" t="str">
            <v>BG Zehlendorf 1</v>
          </cell>
          <cell r="G63" t="str">
            <v>HeHi  AMTV Rahlstedt</v>
          </cell>
          <cell r="H63">
            <v>49</v>
          </cell>
          <cell r="I63">
            <v>51</v>
          </cell>
        </row>
        <row r="64">
          <cell r="A64" t="str">
            <v>HeHi-050</v>
          </cell>
          <cell r="B64" t="str">
            <v>SO•0900•K</v>
          </cell>
          <cell r="C64" t="str">
            <v>HeHi Pl 1-16</v>
          </cell>
          <cell r="D64" t="str">
            <v>UAB Wien</v>
          </cell>
          <cell r="E64" t="str">
            <v xml:space="preserve"> -</v>
          </cell>
          <cell r="F64" t="str">
            <v>AMTV Rahlstedt</v>
          </cell>
          <cell r="G64" t="str">
            <v>HeHi  Sigulda / Livonija</v>
          </cell>
          <cell r="H64">
            <v>30</v>
          </cell>
          <cell r="I64">
            <v>48</v>
          </cell>
        </row>
        <row r="65">
          <cell r="A65" t="str">
            <v>HeHi-051</v>
          </cell>
          <cell r="B65" t="str">
            <v>SO•0945•VB</v>
          </cell>
          <cell r="C65" t="str">
            <v>HeHi Pl 1-16</v>
          </cell>
          <cell r="D65" t="str">
            <v>Lidingo Basket</v>
          </cell>
          <cell r="E65" t="str">
            <v xml:space="preserve"> -</v>
          </cell>
          <cell r="F65" t="str">
            <v>UKJ Tyrolia 1</v>
          </cell>
          <cell r="G65" t="str">
            <v>HeHi  Galabasket.de</v>
          </cell>
          <cell r="H65">
            <v>46</v>
          </cell>
          <cell r="I65">
            <v>42</v>
          </cell>
        </row>
        <row r="66">
          <cell r="A66" t="str">
            <v>HeHi-052</v>
          </cell>
          <cell r="B66" t="str">
            <v>SO•0900•VB</v>
          </cell>
          <cell r="C66" t="str">
            <v>HeHi Pl 1-16</v>
          </cell>
          <cell r="D66" t="str">
            <v>Braunschweiger BG 1</v>
          </cell>
          <cell r="E66" t="str">
            <v xml:space="preserve"> -</v>
          </cell>
          <cell r="F66" t="str">
            <v>Galabasket.de</v>
          </cell>
          <cell r="G66" t="str">
            <v>HeHi  Lidingo Basket</v>
          </cell>
          <cell r="H66">
            <v>35</v>
          </cell>
          <cell r="I66">
            <v>66</v>
          </cell>
        </row>
        <row r="67">
          <cell r="A67" t="str">
            <v>HeHi-053</v>
          </cell>
          <cell r="B67" t="str">
            <v>SO•0945•VA</v>
          </cell>
          <cell r="C67" t="str">
            <v>HeHi Pl 1-16</v>
          </cell>
          <cell r="D67" t="str">
            <v>VfL Hameln</v>
          </cell>
          <cell r="E67" t="str">
            <v xml:space="preserve"> -</v>
          </cell>
          <cell r="F67" t="str">
            <v>Basket Clubs Vienna</v>
          </cell>
          <cell r="G67" t="str">
            <v>HeHi  C-R-T-G´s Finest</v>
          </cell>
          <cell r="H67">
            <v>36</v>
          </cell>
          <cell r="I67">
            <v>27</v>
          </cell>
        </row>
        <row r="68">
          <cell r="A68" t="str">
            <v>HeHi-054</v>
          </cell>
          <cell r="B68" t="str">
            <v>SO•0900•VA</v>
          </cell>
          <cell r="C68" t="str">
            <v>HeHi Pl 1-16</v>
          </cell>
          <cell r="D68" t="str">
            <v>Sportverein Berne 2</v>
          </cell>
          <cell r="E68" t="str">
            <v xml:space="preserve"> -</v>
          </cell>
          <cell r="F68" t="str">
            <v>C-R-T-G´s Finest</v>
          </cell>
          <cell r="G68" t="str">
            <v>HeHi  VfL Hameln</v>
          </cell>
          <cell r="H68">
            <v>38</v>
          </cell>
          <cell r="I68">
            <v>43</v>
          </cell>
        </row>
        <row r="69">
          <cell r="A69" t="str">
            <v>HeHi-055</v>
          </cell>
          <cell r="B69" t="str">
            <v>SO•0945•T</v>
          </cell>
          <cell r="C69" t="str">
            <v>HeHi Pl 1-16</v>
          </cell>
          <cell r="D69" t="str">
            <v>SG Braunschweig</v>
          </cell>
          <cell r="E69" t="str">
            <v xml:space="preserve"> -</v>
          </cell>
          <cell r="F69" t="str">
            <v>BG 94 Schwedt</v>
          </cell>
          <cell r="G69" t="str">
            <v>HeHi  Rhein Energie Köln</v>
          </cell>
          <cell r="H69">
            <v>38</v>
          </cell>
          <cell r="I69">
            <v>33</v>
          </cell>
        </row>
        <row r="70">
          <cell r="A70" t="str">
            <v>HeHi-056</v>
          </cell>
          <cell r="B70" t="str">
            <v>SO•0900•T</v>
          </cell>
          <cell r="C70" t="str">
            <v>HeHi Pl 1-16</v>
          </cell>
          <cell r="D70" t="str">
            <v>MTV Trb. Lüneburg</v>
          </cell>
          <cell r="E70" t="str">
            <v xml:space="preserve"> -</v>
          </cell>
          <cell r="F70" t="str">
            <v>Rhein Energie Köln</v>
          </cell>
          <cell r="G70" t="str">
            <v>HeHi  SG Braunschweig</v>
          </cell>
          <cell r="H70">
            <v>28</v>
          </cell>
          <cell r="I70">
            <v>57</v>
          </cell>
        </row>
        <row r="71">
          <cell r="A71" t="str">
            <v>HeHi-057</v>
          </cell>
          <cell r="B71" t="str">
            <v>SO•1030•T</v>
          </cell>
          <cell r="C71" t="str">
            <v>HeHi Gr 17-32</v>
          </cell>
          <cell r="D71" t="str">
            <v>SC Ottensen</v>
          </cell>
          <cell r="E71" t="str">
            <v xml:space="preserve"> -</v>
          </cell>
          <cell r="F71" t="str">
            <v>West Wien</v>
          </cell>
          <cell r="G71" t="str">
            <v>HeHi  BG 94 Schwedt</v>
          </cell>
          <cell r="H71">
            <v>0</v>
          </cell>
          <cell r="I71">
            <v>20</v>
          </cell>
        </row>
        <row r="72">
          <cell r="A72" t="str">
            <v>HeHi-058</v>
          </cell>
          <cell r="B72" t="str">
            <v>SO•1115•T</v>
          </cell>
          <cell r="C72" t="str">
            <v>HeHi Gr 17-32</v>
          </cell>
          <cell r="D72" t="str">
            <v>Emder TV</v>
          </cell>
          <cell r="E72" t="str">
            <v xml:space="preserve"> -</v>
          </cell>
          <cell r="F72" t="str">
            <v>EMTV Rams</v>
          </cell>
          <cell r="G72" t="str">
            <v>HeHi  West Wien</v>
          </cell>
          <cell r="H72">
            <v>32</v>
          </cell>
          <cell r="I72">
            <v>44</v>
          </cell>
        </row>
        <row r="73">
          <cell r="A73" t="str">
            <v>HeHi-059</v>
          </cell>
          <cell r="B73" t="str">
            <v>SO•1200•T</v>
          </cell>
          <cell r="C73" t="str">
            <v>HeHi Gr 17-32</v>
          </cell>
          <cell r="D73" t="str">
            <v>Sportverein Berne 1</v>
          </cell>
          <cell r="E73" t="str">
            <v xml:space="preserve"> -</v>
          </cell>
          <cell r="F73" t="str">
            <v>FU Hochschulsport</v>
          </cell>
          <cell r="G73" t="str">
            <v>HeHi  EMTV Rams</v>
          </cell>
          <cell r="H73">
            <v>43</v>
          </cell>
          <cell r="I73">
            <v>34</v>
          </cell>
        </row>
        <row r="74">
          <cell r="A74" t="str">
            <v>HeHi-060</v>
          </cell>
          <cell r="B74" t="str">
            <v>SO•1245•T</v>
          </cell>
          <cell r="C74" t="str">
            <v>HeHi Gr 17-32</v>
          </cell>
          <cell r="D74" t="str">
            <v>TV Oldersum</v>
          </cell>
          <cell r="E74" t="str">
            <v xml:space="preserve"> -</v>
          </cell>
          <cell r="F74" t="str">
            <v>Haga Basket</v>
          </cell>
          <cell r="G74" t="str">
            <v>HeHi  FU Hochschulsport</v>
          </cell>
          <cell r="H74">
            <v>39</v>
          </cell>
          <cell r="I74">
            <v>53</v>
          </cell>
        </row>
        <row r="75">
          <cell r="A75" t="str">
            <v>HeHi-061</v>
          </cell>
          <cell r="B75" t="str">
            <v>SO•1200•VA</v>
          </cell>
          <cell r="C75" t="str">
            <v>HeHi Gr 17-32</v>
          </cell>
          <cell r="D75" t="str">
            <v>SC Rist Wedel</v>
          </cell>
          <cell r="E75" t="str">
            <v xml:space="preserve"> -</v>
          </cell>
          <cell r="F75" t="str">
            <v>VfL Pinneberg 1</v>
          </cell>
          <cell r="G75" t="str">
            <v>DaHi  BBZ 95 Leverkusen 1</v>
          </cell>
          <cell r="H75">
            <v>0</v>
          </cell>
          <cell r="I75">
            <v>20</v>
          </cell>
        </row>
        <row r="76">
          <cell r="A76" t="str">
            <v>HeHi-062</v>
          </cell>
          <cell r="B76" t="str">
            <v>SO•1245•VA</v>
          </cell>
          <cell r="C76" t="str">
            <v>HeHi Gr 17-32</v>
          </cell>
          <cell r="D76" t="str">
            <v>Eintracht Frankfurt</v>
          </cell>
          <cell r="E76" t="str">
            <v xml:space="preserve"> -</v>
          </cell>
          <cell r="F76" t="str">
            <v>TuS Bothfeld</v>
          </cell>
          <cell r="G76" t="str">
            <v>HeHi  VfL Pinneberg 1</v>
          </cell>
          <cell r="H76">
            <v>40</v>
          </cell>
          <cell r="I76">
            <v>57</v>
          </cell>
        </row>
        <row r="77">
          <cell r="A77" t="str">
            <v>HeHi-063</v>
          </cell>
          <cell r="B77" t="str">
            <v>SO•1200•VB</v>
          </cell>
          <cell r="C77" t="str">
            <v>HeHi Gr 17-32</v>
          </cell>
          <cell r="D77" t="str">
            <v>Motala Basket</v>
          </cell>
          <cell r="E77" t="str">
            <v xml:space="preserve"> -</v>
          </cell>
          <cell r="F77" t="str">
            <v>MTV Itzehoe Eagles</v>
          </cell>
          <cell r="G77" t="str">
            <v>DaHi  BBG Revival</v>
          </cell>
          <cell r="H77">
            <v>20</v>
          </cell>
          <cell r="I77">
            <v>0</v>
          </cell>
        </row>
        <row r="78">
          <cell r="A78" t="str">
            <v>HeHi-064</v>
          </cell>
          <cell r="B78" t="str">
            <v>SO•1245•VB</v>
          </cell>
          <cell r="C78" t="str">
            <v>HeHi Gr 17-32</v>
          </cell>
          <cell r="D78" t="str">
            <v>CB Recklinghausen</v>
          </cell>
          <cell r="E78" t="str">
            <v xml:space="preserve"> -</v>
          </cell>
          <cell r="F78" t="str">
            <v>Hamburg Rahlstedt</v>
          </cell>
          <cell r="G78" t="str">
            <v>HeHi  MTV Itzehoe Eagles</v>
          </cell>
          <cell r="H78">
            <v>39</v>
          </cell>
          <cell r="I78">
            <v>48</v>
          </cell>
        </row>
        <row r="79">
          <cell r="A79" t="str">
            <v>HeHi-065</v>
          </cell>
          <cell r="B79" t="str">
            <v>SO•1630•K</v>
          </cell>
          <cell r="C79" t="str">
            <v>HeHi Pl 1-8</v>
          </cell>
          <cell r="D79" t="str">
            <v>BG Zehlendorf 1</v>
          </cell>
          <cell r="E79" t="str">
            <v xml:space="preserve"> -</v>
          </cell>
          <cell r="F79" t="str">
            <v>AMTV Rahlstedt</v>
          </cell>
          <cell r="G79" t="str">
            <v>HeHi  Sigulda / Livonija</v>
          </cell>
          <cell r="H79">
            <v>45</v>
          </cell>
          <cell r="I79">
            <v>55</v>
          </cell>
        </row>
        <row r="80">
          <cell r="A80" t="str">
            <v>HeHi-066</v>
          </cell>
          <cell r="B80" t="str">
            <v>SO•1545•VB</v>
          </cell>
          <cell r="C80" t="str">
            <v>HeHi Pl 1-8</v>
          </cell>
          <cell r="D80" t="str">
            <v>Lidingo Basket</v>
          </cell>
          <cell r="E80" t="str">
            <v xml:space="preserve"> -</v>
          </cell>
          <cell r="F80" t="str">
            <v>Galabasket.de</v>
          </cell>
          <cell r="G80" t="str">
            <v>HeHi  UKJ Tyrolia 1</v>
          </cell>
          <cell r="H80">
            <v>26</v>
          </cell>
          <cell r="I80">
            <v>41</v>
          </cell>
        </row>
        <row r="81">
          <cell r="A81" t="str">
            <v>HeHi-067</v>
          </cell>
          <cell r="B81" t="str">
            <v>SO•1545•VA</v>
          </cell>
          <cell r="C81" t="str">
            <v>HeHi Pl 1-8</v>
          </cell>
          <cell r="D81" t="str">
            <v>VfL Hameln</v>
          </cell>
          <cell r="E81" t="str">
            <v xml:space="preserve"> -</v>
          </cell>
          <cell r="F81" t="str">
            <v>C-R-T-G´s Finest</v>
          </cell>
          <cell r="G81" t="str">
            <v>HeHi  Basket Clubs Vienna</v>
          </cell>
          <cell r="H81">
            <v>50</v>
          </cell>
          <cell r="I81">
            <v>36</v>
          </cell>
        </row>
        <row r="82">
          <cell r="A82" t="str">
            <v>HeHi-068</v>
          </cell>
          <cell r="B82" t="str">
            <v>SO•1545•T</v>
          </cell>
          <cell r="C82" t="str">
            <v>HeHi Pl 1-8</v>
          </cell>
          <cell r="D82" t="str">
            <v>SG Braunschweig</v>
          </cell>
          <cell r="E82" t="str">
            <v xml:space="preserve"> -</v>
          </cell>
          <cell r="F82" t="str">
            <v>Rhein Energie Köln</v>
          </cell>
          <cell r="G82" t="str">
            <v>HeHi  BG 94 Schwedt</v>
          </cell>
          <cell r="H82">
            <v>37</v>
          </cell>
          <cell r="I82">
            <v>45</v>
          </cell>
        </row>
        <row r="83">
          <cell r="A83" t="str">
            <v>HeHi-069</v>
          </cell>
          <cell r="B83" t="str">
            <v>SO•1545•K</v>
          </cell>
          <cell r="C83" t="str">
            <v>HeHi Pl 9-16</v>
          </cell>
          <cell r="D83" t="str">
            <v>UAB Wien</v>
          </cell>
          <cell r="E83" t="str">
            <v xml:space="preserve"> -</v>
          </cell>
          <cell r="F83" t="str">
            <v>Sigulda / Livonija</v>
          </cell>
          <cell r="G83" t="str">
            <v>mU18  CB Recklinghausen</v>
          </cell>
          <cell r="H83">
            <v>29</v>
          </cell>
          <cell r="I83">
            <v>32</v>
          </cell>
        </row>
        <row r="84">
          <cell r="A84" t="str">
            <v>HeHi-070</v>
          </cell>
          <cell r="B84" t="str">
            <v>SO•1500•VB</v>
          </cell>
          <cell r="C84" t="str">
            <v>HeHi Pl 9-16</v>
          </cell>
          <cell r="D84" t="str">
            <v>Braunschweiger BG 1</v>
          </cell>
          <cell r="E84" t="str">
            <v xml:space="preserve"> -</v>
          </cell>
          <cell r="F84" t="str">
            <v>UKJ Tyrolia 1</v>
          </cell>
          <cell r="G84" t="str">
            <v>HeLo  BG Zehlendorf 2</v>
          </cell>
          <cell r="H84">
            <v>41</v>
          </cell>
          <cell r="I84">
            <v>38</v>
          </cell>
        </row>
        <row r="85">
          <cell r="A85" t="str">
            <v>HeHi-071</v>
          </cell>
          <cell r="B85" t="str">
            <v>SO•1500•VA</v>
          </cell>
          <cell r="C85" t="str">
            <v>HeHi Pl 9-16</v>
          </cell>
          <cell r="D85" t="str">
            <v>Sportverein Berne 2</v>
          </cell>
          <cell r="E85" t="str">
            <v xml:space="preserve"> -</v>
          </cell>
          <cell r="F85" t="str">
            <v>Basket Clubs Vienna</v>
          </cell>
          <cell r="G85" t="str">
            <v>HeLo  DBV Charlottenburg</v>
          </cell>
          <cell r="H85">
            <v>48</v>
          </cell>
          <cell r="I85">
            <v>32</v>
          </cell>
        </row>
        <row r="86">
          <cell r="A86" t="str">
            <v>HeHi-072</v>
          </cell>
          <cell r="B86" t="str">
            <v>SO•1500•T</v>
          </cell>
          <cell r="C86" t="str">
            <v>HeHi Pl 9-16</v>
          </cell>
          <cell r="D86" t="str">
            <v>MTV Trb. Lüneburg</v>
          </cell>
          <cell r="E86" t="str">
            <v xml:space="preserve"> -</v>
          </cell>
          <cell r="F86" t="str">
            <v>BG 94 Schwedt</v>
          </cell>
          <cell r="G86" t="str">
            <v>HeLo  VfL Pinneberg 2</v>
          </cell>
          <cell r="H86">
            <v>38</v>
          </cell>
          <cell r="I86">
            <v>33</v>
          </cell>
        </row>
        <row r="87">
          <cell r="A87" t="str">
            <v>HeHi-073</v>
          </cell>
          <cell r="B87" t="str">
            <v>SO•1715•T</v>
          </cell>
          <cell r="C87" t="str">
            <v>HeHi Pl 17-24</v>
          </cell>
          <cell r="D87" t="str">
            <v>West Wien</v>
          </cell>
          <cell r="E87" t="str">
            <v xml:space="preserve"> -</v>
          </cell>
          <cell r="F87" t="str">
            <v>EMTV Rams</v>
          </cell>
          <cell r="G87" t="str">
            <v>HeHi  SC Ottensen</v>
          </cell>
          <cell r="H87">
            <v>52</v>
          </cell>
          <cell r="I87">
            <v>27</v>
          </cell>
        </row>
        <row r="88">
          <cell r="A88" t="str">
            <v>HeHi-074</v>
          </cell>
          <cell r="B88" t="str">
            <v>SO•1845•T</v>
          </cell>
          <cell r="C88" t="str">
            <v>HeHi Pl 17-24</v>
          </cell>
          <cell r="D88" t="str">
            <v>Sportverein Berne 1</v>
          </cell>
          <cell r="E88" t="str">
            <v xml:space="preserve"> -</v>
          </cell>
          <cell r="F88" t="str">
            <v>Haga Basket</v>
          </cell>
          <cell r="G88" t="str">
            <v>HeHi  FU Hochschulsport</v>
          </cell>
          <cell r="H88">
            <v>42</v>
          </cell>
          <cell r="I88">
            <v>48</v>
          </cell>
        </row>
        <row r="89">
          <cell r="A89" t="str">
            <v>HeHi-075</v>
          </cell>
          <cell r="B89" t="str">
            <v>SO•1845•VA</v>
          </cell>
          <cell r="C89" t="str">
            <v>HeHi Pl 17-24</v>
          </cell>
          <cell r="D89" t="str">
            <v>VfL Pinneberg 1</v>
          </cell>
          <cell r="E89" t="str">
            <v xml:space="preserve"> -</v>
          </cell>
          <cell r="F89" t="str">
            <v>TuS Bothfeld</v>
          </cell>
          <cell r="G89" t="str">
            <v>HeHi  SC Rist Wedel</v>
          </cell>
          <cell r="H89">
            <v>0</v>
          </cell>
          <cell r="I89">
            <v>20</v>
          </cell>
        </row>
        <row r="90">
          <cell r="A90" t="str">
            <v>HeHi-076</v>
          </cell>
          <cell r="B90" t="str">
            <v>SO•1845•VB</v>
          </cell>
          <cell r="C90" t="str">
            <v>HeHi Pl 17-24</v>
          </cell>
          <cell r="D90" t="str">
            <v>Motala Basket</v>
          </cell>
          <cell r="E90" t="str">
            <v xml:space="preserve"> -</v>
          </cell>
          <cell r="F90" t="str">
            <v>Hamburg Rahlstedt</v>
          </cell>
          <cell r="G90" t="str">
            <v>HeHi  MTV Itzehoe Eagles</v>
          </cell>
          <cell r="H90">
            <v>38</v>
          </cell>
          <cell r="I90">
            <v>51</v>
          </cell>
        </row>
        <row r="91">
          <cell r="A91" t="str">
            <v>HeHi-077</v>
          </cell>
          <cell r="B91" t="str">
            <v>SO•1630•T</v>
          </cell>
          <cell r="C91" t="str">
            <v>HeHi Pl 25-32</v>
          </cell>
          <cell r="D91" t="str">
            <v>Emder TV</v>
          </cell>
          <cell r="E91" t="str">
            <v xml:space="preserve"> -</v>
          </cell>
          <cell r="F91" t="str">
            <v>SC Ottensen</v>
          </cell>
          <cell r="G91" t="str">
            <v>HeHi  Rhein Energie Köln</v>
          </cell>
          <cell r="H91">
            <v>28</v>
          </cell>
          <cell r="I91">
            <v>52</v>
          </cell>
        </row>
        <row r="92">
          <cell r="A92" t="str">
            <v>HeHi-078</v>
          </cell>
          <cell r="B92" t="str">
            <v>SO•1800•T</v>
          </cell>
          <cell r="C92" t="str">
            <v>HeHi Pl 25-32</v>
          </cell>
          <cell r="D92" t="str">
            <v>TV Oldersum</v>
          </cell>
          <cell r="E92" t="str">
            <v xml:space="preserve"> -</v>
          </cell>
          <cell r="F92" t="str">
            <v>FU Hochschulsport</v>
          </cell>
          <cell r="G92" t="str">
            <v>HeHi  EMTV Rams</v>
          </cell>
          <cell r="H92">
            <v>51</v>
          </cell>
          <cell r="I92">
            <v>60</v>
          </cell>
        </row>
        <row r="93">
          <cell r="A93" t="str">
            <v>HeHi-079</v>
          </cell>
          <cell r="B93" t="str">
            <v>SO•1800•VA</v>
          </cell>
          <cell r="C93" t="str">
            <v>HeHi Pl 25-32</v>
          </cell>
          <cell r="D93" t="str">
            <v>Eintracht Frankfurt</v>
          </cell>
          <cell r="E93" t="str">
            <v xml:space="preserve"> -</v>
          </cell>
          <cell r="F93" t="str">
            <v>SC Rist Wedel</v>
          </cell>
          <cell r="G93" t="str">
            <v>DaHi  VfL Grasdorf</v>
          </cell>
          <cell r="H93">
            <v>20</v>
          </cell>
          <cell r="I93">
            <v>0</v>
          </cell>
        </row>
        <row r="94">
          <cell r="A94" t="str">
            <v>HeHi-080</v>
          </cell>
          <cell r="B94" t="str">
            <v>SO•1800•VB</v>
          </cell>
          <cell r="C94" t="str">
            <v>HeHi Pl 25-32</v>
          </cell>
          <cell r="D94" t="str">
            <v>CB Recklinghausen</v>
          </cell>
          <cell r="E94" t="str">
            <v xml:space="preserve"> -</v>
          </cell>
          <cell r="F94" t="str">
            <v>MTV Itzehoe Eagles</v>
          </cell>
          <cell r="G94" t="str">
            <v>DaHi  MTV Trb. Lüneburg 1</v>
          </cell>
          <cell r="H94">
            <v>20</v>
          </cell>
          <cell r="I94">
            <v>0</v>
          </cell>
        </row>
        <row r="95">
          <cell r="A95" t="str">
            <v>HeHi-081</v>
          </cell>
          <cell r="B95" t="str">
            <v>SO•2100•K</v>
          </cell>
          <cell r="C95" t="str">
            <v>HeHi Pl 1-4</v>
          </cell>
          <cell r="D95" t="str">
            <v>AMTV Rahlstedt</v>
          </cell>
          <cell r="E95" t="str">
            <v xml:space="preserve"> -</v>
          </cell>
          <cell r="F95" t="str">
            <v>Galabasket.de</v>
          </cell>
          <cell r="G95" t="str">
            <v>HeHi  BG Zehlendorf 1</v>
          </cell>
          <cell r="H95">
            <v>37</v>
          </cell>
          <cell r="I95">
            <v>42</v>
          </cell>
        </row>
        <row r="96">
          <cell r="A96" t="str">
            <v>HeHi-082</v>
          </cell>
          <cell r="B96" t="str">
            <v>SO•2100•VA</v>
          </cell>
          <cell r="C96" t="str">
            <v>HeHi Pl 1-4</v>
          </cell>
          <cell r="D96" t="str">
            <v>VfL Hameln</v>
          </cell>
          <cell r="E96" t="str">
            <v xml:space="preserve"> -</v>
          </cell>
          <cell r="F96" t="str">
            <v>Rhein Energie Köln</v>
          </cell>
          <cell r="G96" t="str">
            <v>HeLo  DBV Charlottenburg</v>
          </cell>
          <cell r="H96">
            <v>51</v>
          </cell>
          <cell r="I96">
            <v>48</v>
          </cell>
        </row>
        <row r="97">
          <cell r="A97" t="str">
            <v>HeHi-083</v>
          </cell>
          <cell r="B97" t="str">
            <v>SO•2015•K</v>
          </cell>
          <cell r="C97" t="str">
            <v>HeHi Pl 5-8</v>
          </cell>
          <cell r="D97" t="str">
            <v>Lidingo Basket</v>
          </cell>
          <cell r="E97" t="str">
            <v xml:space="preserve"> -</v>
          </cell>
          <cell r="F97" t="str">
            <v>BG Zehlendorf 1</v>
          </cell>
          <cell r="G97" t="str">
            <v>HeHi  Braunschweiger BG 1</v>
          </cell>
          <cell r="H97">
            <v>44</v>
          </cell>
          <cell r="I97">
            <v>52</v>
          </cell>
        </row>
        <row r="98">
          <cell r="A98" t="str">
            <v>HeHi-084</v>
          </cell>
          <cell r="B98" t="str">
            <v>SO•2100•VB</v>
          </cell>
          <cell r="C98" t="str">
            <v>HeHi Pl 5-8</v>
          </cell>
          <cell r="D98" t="str">
            <v>SG Braunschweig</v>
          </cell>
          <cell r="E98" t="str">
            <v xml:space="preserve"> -</v>
          </cell>
          <cell r="F98" t="str">
            <v>C-R-T-G´s Finest</v>
          </cell>
          <cell r="G98" t="str">
            <v>HeLo  Braunschweiger BG 2</v>
          </cell>
          <cell r="H98">
            <v>77</v>
          </cell>
          <cell r="I98">
            <v>48</v>
          </cell>
        </row>
        <row r="99">
          <cell r="A99" t="str">
            <v>HeHi-085</v>
          </cell>
          <cell r="B99" t="str">
            <v>SO•1930•K</v>
          </cell>
          <cell r="C99" t="str">
            <v>HeHi Pl 9-12</v>
          </cell>
          <cell r="D99" t="str">
            <v>Sigulda / Livonija</v>
          </cell>
          <cell r="E99" t="str">
            <v xml:space="preserve"> -</v>
          </cell>
          <cell r="F99" t="str">
            <v>Braunschweiger BG 1</v>
          </cell>
          <cell r="G99" t="str">
            <v>mU18  Lok Stralsund</v>
          </cell>
          <cell r="H99">
            <v>35</v>
          </cell>
          <cell r="I99">
            <v>40</v>
          </cell>
        </row>
        <row r="100">
          <cell r="A100" t="str">
            <v>HeHi-086</v>
          </cell>
          <cell r="B100" t="str">
            <v>SO•2100•T</v>
          </cell>
          <cell r="C100" t="str">
            <v>HeHi Pl 9-12</v>
          </cell>
          <cell r="D100" t="str">
            <v>Sportverein Berne 2</v>
          </cell>
          <cell r="E100" t="str">
            <v xml:space="preserve"> -</v>
          </cell>
          <cell r="F100" t="str">
            <v>MTV Trb. Lüneburg</v>
          </cell>
          <cell r="G100" t="str">
            <v>HeLo  Walddörfer SV</v>
          </cell>
          <cell r="H100">
            <v>0</v>
          </cell>
          <cell r="I100">
            <v>20</v>
          </cell>
        </row>
        <row r="101">
          <cell r="A101" t="str">
            <v>HeHi-087</v>
          </cell>
          <cell r="B101" t="str">
            <v>SO•2100•G</v>
          </cell>
          <cell r="C101" t="str">
            <v>HeHi Pl 13-16</v>
          </cell>
          <cell r="D101" t="str">
            <v>UKJ Tyrolia 1</v>
          </cell>
          <cell r="E101" t="str">
            <v xml:space="preserve"> -</v>
          </cell>
          <cell r="F101" t="str">
            <v>UAB Wien</v>
          </cell>
          <cell r="G101" t="str">
            <v>HeHi  Basket Clubs Vienna</v>
          </cell>
          <cell r="H101">
            <v>49</v>
          </cell>
          <cell r="I101">
            <v>37</v>
          </cell>
        </row>
        <row r="102">
          <cell r="A102" t="str">
            <v>HeHi-088</v>
          </cell>
          <cell r="B102" t="str">
            <v>SO•2015•G</v>
          </cell>
          <cell r="C102" t="str">
            <v>HeHi Pl 13-16</v>
          </cell>
          <cell r="D102" t="str">
            <v>BG 94 Schwedt</v>
          </cell>
          <cell r="E102" t="str">
            <v xml:space="preserve"> -</v>
          </cell>
          <cell r="F102" t="str">
            <v>Basket Clubs Vienna</v>
          </cell>
          <cell r="G102" t="str">
            <v>wU18  Osnabrücker SC</v>
          </cell>
          <cell r="H102">
            <v>33</v>
          </cell>
          <cell r="I102">
            <v>44</v>
          </cell>
        </row>
        <row r="103">
          <cell r="A103" t="str">
            <v>HeHi-089</v>
          </cell>
          <cell r="B103" t="str">
            <v>MO•1145•VA</v>
          </cell>
          <cell r="C103" t="str">
            <v>HeHi Pl 17-20</v>
          </cell>
          <cell r="D103" t="str">
            <v>West Wien</v>
          </cell>
          <cell r="E103" t="str">
            <v xml:space="preserve"> -</v>
          </cell>
          <cell r="F103" t="str">
            <v>Haga Basket</v>
          </cell>
          <cell r="G103" t="str">
            <v>HeHi  Basket Clubs Vienna</v>
          </cell>
          <cell r="H103">
            <v>20</v>
          </cell>
          <cell r="I103">
            <v>0</v>
          </cell>
        </row>
        <row r="104">
          <cell r="A104" t="str">
            <v>HeHi-090</v>
          </cell>
          <cell r="B104" t="str">
            <v>MO•1145•VB</v>
          </cell>
          <cell r="C104" t="str">
            <v>HeHi Pl 17-20</v>
          </cell>
          <cell r="D104" t="str">
            <v>TuS Bothfeld</v>
          </cell>
          <cell r="E104" t="str">
            <v xml:space="preserve"> -</v>
          </cell>
          <cell r="F104" t="str">
            <v>Hamburg Rahlstedt</v>
          </cell>
          <cell r="G104" t="str">
            <v>HeHi  UAB Wien</v>
          </cell>
          <cell r="H104">
            <v>0</v>
          </cell>
          <cell r="I104">
            <v>0</v>
          </cell>
        </row>
        <row r="105">
          <cell r="A105" t="str">
            <v>HeHi-091</v>
          </cell>
          <cell r="B105" t="str">
            <v>MO•1230•VA</v>
          </cell>
          <cell r="C105" t="str">
            <v>HeHi Pl 21-24</v>
          </cell>
          <cell r="D105" t="str">
            <v>Sportverein Berne 1</v>
          </cell>
          <cell r="E105" t="str">
            <v xml:space="preserve"> -</v>
          </cell>
          <cell r="F105" t="str">
            <v>EMTV Rams</v>
          </cell>
          <cell r="G105" t="str">
            <v>HeHi  Haga Basket</v>
          </cell>
          <cell r="H105">
            <v>0</v>
          </cell>
          <cell r="I105">
            <v>20</v>
          </cell>
        </row>
        <row r="106">
          <cell r="A106" t="str">
            <v>HeHi-092</v>
          </cell>
          <cell r="B106" t="str">
            <v>MO•1230•VB</v>
          </cell>
          <cell r="C106" t="str">
            <v>HeHi Pl 21-24</v>
          </cell>
          <cell r="D106" t="str">
            <v>Motala Basket</v>
          </cell>
          <cell r="E106" t="str">
            <v xml:space="preserve"> -</v>
          </cell>
          <cell r="F106" t="str">
            <v>VfL Pinneberg 1</v>
          </cell>
          <cell r="G106" t="str">
            <v>HeHi  Hamburg Rahlstedt</v>
          </cell>
          <cell r="H106">
            <v>0</v>
          </cell>
          <cell r="I106">
            <v>0</v>
          </cell>
        </row>
        <row r="107">
          <cell r="A107" t="str">
            <v>HeHi-093</v>
          </cell>
          <cell r="B107" t="str">
            <v>MO•1145•T</v>
          </cell>
          <cell r="C107" t="str">
            <v>HeHi Pl 25-28</v>
          </cell>
          <cell r="D107" t="str">
            <v>SC Ottensen</v>
          </cell>
          <cell r="E107" t="str">
            <v xml:space="preserve"> -</v>
          </cell>
          <cell r="F107" t="str">
            <v>FU Hochschulsport</v>
          </cell>
          <cell r="G107" t="str">
            <v>HeHi  Sigulda / Livonija</v>
          </cell>
          <cell r="H107">
            <v>0</v>
          </cell>
          <cell r="I107">
            <v>0</v>
          </cell>
        </row>
        <row r="108">
          <cell r="A108" t="str">
            <v>HeHi-094</v>
          </cell>
          <cell r="B108" t="str">
            <v>MO•1230•T</v>
          </cell>
          <cell r="C108" t="str">
            <v>HeHi Pl 25-28</v>
          </cell>
          <cell r="D108" t="str">
            <v>Eintracht Frankfurt</v>
          </cell>
          <cell r="E108" t="str">
            <v xml:space="preserve"> -</v>
          </cell>
          <cell r="F108" t="str">
            <v>CB Recklinghausen</v>
          </cell>
          <cell r="G108" t="str">
            <v>HeHi  FU Hochschulsport</v>
          </cell>
          <cell r="H108">
            <v>0</v>
          </cell>
          <cell r="I108">
            <v>0</v>
          </cell>
        </row>
        <row r="109">
          <cell r="A109" t="str">
            <v>HeHi-095</v>
          </cell>
          <cell r="B109" t="str">
            <v>MO•0930•T</v>
          </cell>
          <cell r="C109" t="str">
            <v>HeHi Pl 29-32</v>
          </cell>
          <cell r="D109" t="str">
            <v>TV Oldersum</v>
          </cell>
          <cell r="E109" t="str">
            <v xml:space="preserve"> -</v>
          </cell>
          <cell r="F109" t="str">
            <v>Emder TV</v>
          </cell>
          <cell r="G109" t="str">
            <v>HeLo  UKJ Tyrolia 2</v>
          </cell>
          <cell r="H109">
            <v>0</v>
          </cell>
          <cell r="I109">
            <v>2</v>
          </cell>
        </row>
        <row r="110">
          <cell r="A110" t="str">
            <v>HeHi-096</v>
          </cell>
          <cell r="B110" t="str">
            <v>MO•0930•VA</v>
          </cell>
          <cell r="C110" t="str">
            <v>HeHi Pl 29-32</v>
          </cell>
          <cell r="D110" t="str">
            <v>MTV Itzehoe Eagles</v>
          </cell>
          <cell r="E110" t="str">
            <v xml:space="preserve"> -</v>
          </cell>
          <cell r="F110" t="str">
            <v>SC Rist Wedel</v>
          </cell>
          <cell r="G110" t="str">
            <v>HeLo  BG Zehlendorf 3</v>
          </cell>
          <cell r="H110">
            <v>0</v>
          </cell>
          <cell r="I110">
            <v>0</v>
          </cell>
        </row>
        <row r="111">
          <cell r="A111" t="str">
            <v>HeHi-097</v>
          </cell>
          <cell r="B111" t="str">
            <v>MO•1350•D</v>
          </cell>
          <cell r="C111" t="str">
            <v>HeHi Pl 1</v>
          </cell>
          <cell r="D111" t="str">
            <v>Galabasket.de</v>
          </cell>
          <cell r="E111" t="str">
            <v xml:space="preserve"> -</v>
          </cell>
          <cell r="F111" t="str">
            <v>VfL Hameln</v>
          </cell>
          <cell r="G111" t="str">
            <v>BG Zehlendorf</v>
          </cell>
          <cell r="H111">
            <v>0</v>
          </cell>
          <cell r="I111">
            <v>0</v>
          </cell>
        </row>
        <row r="112">
          <cell r="A112" t="str">
            <v>HeHi-098</v>
          </cell>
          <cell r="B112" t="str">
            <v>MO•1100•QD</v>
          </cell>
          <cell r="C112" t="str">
            <v>HeHi Pl 3</v>
          </cell>
          <cell r="D112" t="str">
            <v>Rhein Energie Köln</v>
          </cell>
          <cell r="E112" t="str">
            <v xml:space="preserve"> -</v>
          </cell>
          <cell r="F112" t="str">
            <v>AMTV Rahlstedt</v>
          </cell>
          <cell r="G112" t="str">
            <v>DaHi  Lidingo Basket</v>
          </cell>
          <cell r="H112">
            <v>20</v>
          </cell>
          <cell r="I112">
            <v>0</v>
          </cell>
        </row>
        <row r="113">
          <cell r="A113" t="str">
            <v>HeHi-099</v>
          </cell>
          <cell r="B113" t="str">
            <v>MO•1015•T</v>
          </cell>
          <cell r="C113" t="str">
            <v>HeHi Pl 5</v>
          </cell>
          <cell r="D113" t="str">
            <v>BG Zehlendorf 1</v>
          </cell>
          <cell r="E113" t="str">
            <v xml:space="preserve"> -</v>
          </cell>
          <cell r="F113" t="str">
            <v>SG Braunschweig</v>
          </cell>
          <cell r="G113" t="str">
            <v>HeHi  Emder TV</v>
          </cell>
          <cell r="H113">
            <v>0</v>
          </cell>
          <cell r="I113">
            <v>0</v>
          </cell>
        </row>
        <row r="114">
          <cell r="A114" t="str">
            <v>HeHi-100</v>
          </cell>
          <cell r="B114" t="str">
            <v>MO•1015•VA</v>
          </cell>
          <cell r="C114" t="str">
            <v>HeHi Pl 7</v>
          </cell>
          <cell r="D114" t="str">
            <v>C-R-T-G´s Finest</v>
          </cell>
          <cell r="E114" t="str">
            <v xml:space="preserve"> -</v>
          </cell>
          <cell r="F114" t="str">
            <v>Lidingo Basket</v>
          </cell>
          <cell r="G114" t="str">
            <v>HeHi  SC Rist Wedel</v>
          </cell>
          <cell r="H114">
            <v>0</v>
          </cell>
          <cell r="I114">
            <v>20</v>
          </cell>
        </row>
        <row r="115">
          <cell r="A115" t="str">
            <v>HeHi-101</v>
          </cell>
          <cell r="B115" t="str">
            <v>MO•1015•VB</v>
          </cell>
          <cell r="C115" t="str">
            <v>HeHi Pl 9</v>
          </cell>
          <cell r="D115" t="str">
            <v>Braunschweiger BG 1</v>
          </cell>
          <cell r="E115" t="str">
            <v xml:space="preserve"> -</v>
          </cell>
          <cell r="F115" t="str">
            <v>MTV Trb. Lüneburg</v>
          </cell>
          <cell r="G115" t="str">
            <v>DaHi  TuS Bothfeld</v>
          </cell>
          <cell r="H115">
            <v>63</v>
          </cell>
          <cell r="I115">
            <v>43</v>
          </cell>
        </row>
        <row r="116">
          <cell r="A116" t="str">
            <v>HeHi-102</v>
          </cell>
          <cell r="B116" t="str">
            <v>MO•1100•T</v>
          </cell>
          <cell r="C116" t="str">
            <v>HeHi Pl 11</v>
          </cell>
          <cell r="D116" t="str">
            <v>Sportverein Berne 2</v>
          </cell>
          <cell r="E116" t="str">
            <v xml:space="preserve"> -</v>
          </cell>
          <cell r="F116" t="str">
            <v>Sigulda / Livonija</v>
          </cell>
          <cell r="G116" t="str">
            <v>HeHi  SG Braunschweig</v>
          </cell>
          <cell r="H116">
            <v>0</v>
          </cell>
          <cell r="I116">
            <v>0</v>
          </cell>
        </row>
        <row r="117">
          <cell r="A117" t="str">
            <v>HeHi-103</v>
          </cell>
          <cell r="B117" t="str">
            <v>MO•1100•VA</v>
          </cell>
          <cell r="C117" t="str">
            <v>HeHi Pl 13</v>
          </cell>
          <cell r="D117" t="str">
            <v>UKJ Tyrolia 1</v>
          </cell>
          <cell r="E117" t="str">
            <v xml:space="preserve"> -</v>
          </cell>
          <cell r="F117" t="str">
            <v>Basket Clubs Vienna</v>
          </cell>
          <cell r="G117" t="str">
            <v>HeHi  Lidingo Basket</v>
          </cell>
          <cell r="H117">
            <v>51</v>
          </cell>
          <cell r="I117">
            <v>40</v>
          </cell>
        </row>
        <row r="118">
          <cell r="A118" t="str">
            <v>HeHi-104</v>
          </cell>
          <cell r="B118" t="str">
            <v>MO•1100•VB</v>
          </cell>
          <cell r="C118" t="str">
            <v>HeHi Pl 15</v>
          </cell>
          <cell r="D118" t="str">
            <v>BG 94 Schwedt</v>
          </cell>
          <cell r="E118" t="str">
            <v xml:space="preserve"> -</v>
          </cell>
          <cell r="F118" t="str">
            <v>UAB Wien</v>
          </cell>
          <cell r="G118" t="str">
            <v>HeHi  MTV Trb. Lüneburg</v>
          </cell>
          <cell r="H118">
            <v>0</v>
          </cell>
          <cell r="I118">
            <v>0</v>
          </cell>
        </row>
      </sheetData>
      <sheetData sheetId="2" refreshError="1">
        <row r="6">
          <cell r="A6" t="str">
            <v>HeLo-01</v>
          </cell>
          <cell r="B6" t="str">
            <v>SA•0945•VA</v>
          </cell>
          <cell r="C6" t="str">
            <v>HeLo Gr 1</v>
          </cell>
          <cell r="D6" t="str">
            <v>BG Zehlendorf 2</v>
          </cell>
          <cell r="E6" t="str">
            <v xml:space="preserve"> -</v>
          </cell>
          <cell r="F6" t="str">
            <v>ATV Haltern</v>
          </cell>
          <cell r="G6" t="str">
            <v>HeHi  Braunschweiger BG 1</v>
          </cell>
          <cell r="H6">
            <v>61</v>
          </cell>
          <cell r="I6">
            <v>24</v>
          </cell>
        </row>
        <row r="7">
          <cell r="A7" t="str">
            <v>HeLo-02</v>
          </cell>
          <cell r="B7" t="str">
            <v>SA•1330•VA</v>
          </cell>
          <cell r="C7" t="str">
            <v>HeLo Gr 1</v>
          </cell>
          <cell r="D7" t="str">
            <v>Hellas Basket Berlin</v>
          </cell>
          <cell r="E7" t="str">
            <v xml:space="preserve"> -</v>
          </cell>
          <cell r="F7" t="str">
            <v>BG Zehlendorf 2</v>
          </cell>
          <cell r="G7" t="str">
            <v>HeHi  VfL Pinneberg 1</v>
          </cell>
          <cell r="H7">
            <v>36</v>
          </cell>
          <cell r="I7">
            <v>57</v>
          </cell>
        </row>
        <row r="8">
          <cell r="A8" t="str">
            <v>HeLo-03</v>
          </cell>
          <cell r="B8" t="str">
            <v>SA•1800•VA</v>
          </cell>
          <cell r="C8" t="str">
            <v>HeLo Gr 1</v>
          </cell>
          <cell r="D8" t="str">
            <v>ATV Haltern</v>
          </cell>
          <cell r="E8" t="str">
            <v xml:space="preserve"> -</v>
          </cell>
          <cell r="F8" t="str">
            <v>Hellas Basket Berlin</v>
          </cell>
          <cell r="G8" t="str">
            <v>HeHi  Basket Clubs Vienna</v>
          </cell>
          <cell r="H8">
            <v>28</v>
          </cell>
          <cell r="I8">
            <v>36</v>
          </cell>
        </row>
        <row r="10">
          <cell r="A10" t="str">
            <v>HeLo-04</v>
          </cell>
          <cell r="B10" t="str">
            <v>SA•1200•K</v>
          </cell>
          <cell r="C10" t="str">
            <v>HeLo Gr 2</v>
          </cell>
          <cell r="D10" t="str">
            <v>UKJ Tyrolia 2</v>
          </cell>
          <cell r="E10" t="str">
            <v xml:space="preserve"> -</v>
          </cell>
          <cell r="F10" t="str">
            <v>TuS Lichterfelde</v>
          </cell>
          <cell r="G10" t="str">
            <v>HeHi  MTV Trb. Lüneburg</v>
          </cell>
          <cell r="H10">
            <v>26</v>
          </cell>
          <cell r="I10">
            <v>46</v>
          </cell>
        </row>
        <row r="11">
          <cell r="A11" t="str">
            <v>HeLo-05</v>
          </cell>
          <cell r="B11" t="str">
            <v>SA•1545•K</v>
          </cell>
          <cell r="C11" t="str">
            <v>HeLo Gr 2</v>
          </cell>
          <cell r="D11" t="str">
            <v>VfL Pinneberg 2</v>
          </cell>
          <cell r="E11" t="str">
            <v xml:space="preserve"> -</v>
          </cell>
          <cell r="F11" t="str">
            <v>UKJ Tyrolia 2</v>
          </cell>
          <cell r="G11" t="str">
            <v>HeHi  CB Recklinghausen</v>
          </cell>
          <cell r="H11">
            <v>23</v>
          </cell>
          <cell r="I11">
            <v>22</v>
          </cell>
        </row>
        <row r="12">
          <cell r="A12" t="str">
            <v>HeLo-06</v>
          </cell>
          <cell r="B12" t="str">
            <v>SA•2015•K</v>
          </cell>
          <cell r="C12" t="str">
            <v>HeLo Gr 2</v>
          </cell>
          <cell r="D12" t="str">
            <v>TuS Lichterfelde</v>
          </cell>
          <cell r="E12" t="str">
            <v xml:space="preserve"> -</v>
          </cell>
          <cell r="F12" t="str">
            <v>VfL Pinneberg 2</v>
          </cell>
          <cell r="G12" t="str">
            <v>HeHi  West Wien</v>
          </cell>
          <cell r="H12">
            <v>21</v>
          </cell>
          <cell r="I12">
            <v>37</v>
          </cell>
        </row>
        <row r="13">
          <cell r="B13" t="str">
            <v xml:space="preserve"> </v>
          </cell>
          <cell r="G13" t="str">
            <v xml:space="preserve"> </v>
          </cell>
          <cell r="H13" t="str">
            <v xml:space="preserve"> </v>
          </cell>
        </row>
        <row r="14">
          <cell r="A14" t="str">
            <v>HeLo-07</v>
          </cell>
          <cell r="B14" t="str">
            <v>SA•0900•T</v>
          </cell>
          <cell r="C14" t="str">
            <v>HeLo Gr 3</v>
          </cell>
          <cell r="D14" t="str">
            <v>Braunschweiger BG 2</v>
          </cell>
          <cell r="E14" t="str">
            <v xml:space="preserve"> -</v>
          </cell>
          <cell r="F14" t="str">
            <v>BG Zehlendorf 3</v>
          </cell>
          <cell r="G14" t="str">
            <v>HeHi  Sigulda / Livonija</v>
          </cell>
          <cell r="H14">
            <v>45</v>
          </cell>
          <cell r="I14">
            <v>53</v>
          </cell>
        </row>
        <row r="15">
          <cell r="A15" t="str">
            <v>HeLo-08</v>
          </cell>
          <cell r="B15" t="str">
            <v>SA•1415•T</v>
          </cell>
          <cell r="C15" t="str">
            <v>HeLo Gr 3</v>
          </cell>
          <cell r="D15" t="str">
            <v>Serbischer SK</v>
          </cell>
          <cell r="E15" t="str">
            <v xml:space="preserve"> -</v>
          </cell>
          <cell r="F15" t="str">
            <v>Braunschweiger BG 2</v>
          </cell>
          <cell r="G15" t="str">
            <v>HeHi  Emder TV</v>
          </cell>
          <cell r="H15">
            <v>0</v>
          </cell>
          <cell r="I15">
            <v>20</v>
          </cell>
        </row>
        <row r="16">
          <cell r="A16" t="str">
            <v>HeLo-09</v>
          </cell>
          <cell r="B16" t="str">
            <v>SA•1800•T</v>
          </cell>
          <cell r="C16" t="str">
            <v>HeLo Gr 3</v>
          </cell>
          <cell r="D16" t="str">
            <v>BG Zehlendorf 3</v>
          </cell>
          <cell r="E16" t="str">
            <v xml:space="preserve"> -</v>
          </cell>
          <cell r="F16" t="str">
            <v>Serbischer SK</v>
          </cell>
          <cell r="G16" t="str">
            <v>HeHi  UAB Wien</v>
          </cell>
          <cell r="H16">
            <v>20</v>
          </cell>
          <cell r="I16">
            <v>0</v>
          </cell>
        </row>
        <row r="18">
          <cell r="A18" t="str">
            <v>HeLo-10</v>
          </cell>
          <cell r="B18" t="str">
            <v>SA•0945•VB</v>
          </cell>
          <cell r="C18" t="str">
            <v>HeLo Gr 4</v>
          </cell>
          <cell r="D18" t="str">
            <v>SSC Südwest</v>
          </cell>
          <cell r="E18" t="str">
            <v xml:space="preserve"> -</v>
          </cell>
          <cell r="F18" t="str">
            <v>Walddörfer SV</v>
          </cell>
          <cell r="G18" t="str">
            <v>HeHi  TV Oldersum</v>
          </cell>
          <cell r="H18">
            <v>41</v>
          </cell>
          <cell r="I18">
            <v>46</v>
          </cell>
        </row>
        <row r="19">
          <cell r="A19" t="str">
            <v>HeLo-11</v>
          </cell>
          <cell r="B19" t="str">
            <v>SA•1330•VB</v>
          </cell>
          <cell r="C19" t="str">
            <v>HeLo Gr 4</v>
          </cell>
          <cell r="D19" t="str">
            <v>DBV Charlottenburg</v>
          </cell>
          <cell r="E19" t="str">
            <v xml:space="preserve"> -</v>
          </cell>
          <cell r="F19" t="str">
            <v>SSC Südwest</v>
          </cell>
          <cell r="G19" t="str">
            <v>HeHi  Braunschweiger BG 1</v>
          </cell>
          <cell r="H19">
            <v>49</v>
          </cell>
          <cell r="I19">
            <v>44</v>
          </cell>
        </row>
        <row r="20">
          <cell r="A20" t="str">
            <v>HeLo-12</v>
          </cell>
          <cell r="B20" t="str">
            <v>SA•1800•VB</v>
          </cell>
          <cell r="C20" t="str">
            <v>HeLo Gr 4</v>
          </cell>
          <cell r="D20" t="str">
            <v>Walddörfer SV</v>
          </cell>
          <cell r="E20" t="str">
            <v xml:space="preserve"> -</v>
          </cell>
          <cell r="F20" t="str">
            <v>DBV Charlottenburg</v>
          </cell>
          <cell r="G20" t="str">
            <v>HeHi  VfL Pinneberg 1</v>
          </cell>
          <cell r="H20">
            <v>23</v>
          </cell>
          <cell r="I20">
            <v>45</v>
          </cell>
        </row>
        <row r="23">
          <cell r="A23" t="str">
            <v>HeLo-13</v>
          </cell>
          <cell r="B23" t="str">
            <v>SO•1415•VB</v>
          </cell>
          <cell r="C23" t="str">
            <v>HeLo Pl 1-8</v>
          </cell>
          <cell r="D23" t="str">
            <v>Walddörfer SV</v>
          </cell>
          <cell r="E23" t="str">
            <v xml:space="preserve"> -</v>
          </cell>
          <cell r="F23" t="str">
            <v>BG Zehlendorf 2</v>
          </cell>
          <cell r="G23" t="str">
            <v>HeLo  UKJ Tyrolia 2</v>
          </cell>
          <cell r="H23">
            <v>25</v>
          </cell>
          <cell r="I23">
            <v>32</v>
          </cell>
        </row>
        <row r="24">
          <cell r="A24" t="str">
            <v>HeLo-14</v>
          </cell>
          <cell r="B24" t="str">
            <v>SO•1415•T</v>
          </cell>
          <cell r="C24" t="str">
            <v>HeLo Pl 1-8</v>
          </cell>
          <cell r="D24" t="str">
            <v>Braunschweiger BG 2</v>
          </cell>
          <cell r="E24" t="str">
            <v xml:space="preserve"> -</v>
          </cell>
          <cell r="F24" t="str">
            <v>VfL Pinneberg 2</v>
          </cell>
          <cell r="G24" t="str">
            <v>HeLo  Serbischer SK</v>
          </cell>
          <cell r="H24">
            <v>49</v>
          </cell>
          <cell r="I24">
            <v>42</v>
          </cell>
        </row>
        <row r="25">
          <cell r="A25" t="str">
            <v>HeLo-15</v>
          </cell>
          <cell r="B25" t="str">
            <v>SO•1330•VA</v>
          </cell>
          <cell r="C25" t="str">
            <v>HeLo Pl 1-8</v>
          </cell>
          <cell r="D25" t="str">
            <v>TuS Lichterfelde</v>
          </cell>
          <cell r="E25" t="str">
            <v xml:space="preserve"> -</v>
          </cell>
          <cell r="F25" t="str">
            <v>BG Zehlendorf 3</v>
          </cell>
          <cell r="G25" t="str">
            <v>HeHi  TuS Bothfeld</v>
          </cell>
          <cell r="H25">
            <v>42</v>
          </cell>
          <cell r="I25">
            <v>40</v>
          </cell>
        </row>
        <row r="26">
          <cell r="A26" t="str">
            <v>HeLo-16</v>
          </cell>
          <cell r="B26" t="str">
            <v>SO•1415•VA</v>
          </cell>
          <cell r="C26" t="str">
            <v>HeLo Pl 1-8</v>
          </cell>
          <cell r="D26" t="str">
            <v>Hellas Basket Berlin</v>
          </cell>
          <cell r="E26" t="str">
            <v xml:space="preserve"> -</v>
          </cell>
          <cell r="F26" t="str">
            <v>DBV Charlottenburg</v>
          </cell>
          <cell r="G26" t="str">
            <v>HeLo  BG Zehlendorf 3</v>
          </cell>
          <cell r="H26">
            <v>21</v>
          </cell>
          <cell r="I26">
            <v>60</v>
          </cell>
        </row>
        <row r="27">
          <cell r="A27" t="str">
            <v>HeLo-17</v>
          </cell>
          <cell r="B27" t="str">
            <v>SO•2015•VB</v>
          </cell>
          <cell r="C27" t="str">
            <v>HeLo Pl 1-4</v>
          </cell>
          <cell r="D27" t="str">
            <v>BG Zehlendorf 2</v>
          </cell>
          <cell r="E27" t="str">
            <v xml:space="preserve"> -</v>
          </cell>
          <cell r="F27" t="str">
            <v>Braunschweiger BG 2</v>
          </cell>
          <cell r="G27" t="str">
            <v>HeLo  ATV Haltern</v>
          </cell>
          <cell r="H27">
            <v>35</v>
          </cell>
          <cell r="I27">
            <v>18</v>
          </cell>
        </row>
        <row r="28">
          <cell r="A28" t="str">
            <v>HeLo-18</v>
          </cell>
          <cell r="B28" t="str">
            <v>SO•2015•VA</v>
          </cell>
          <cell r="C28" t="str">
            <v>HeLo Pl 1-4</v>
          </cell>
          <cell r="D28" t="str">
            <v>TuS Lichterfelde</v>
          </cell>
          <cell r="E28" t="str">
            <v xml:space="preserve"> -</v>
          </cell>
          <cell r="F28" t="str">
            <v>DBV Charlottenburg</v>
          </cell>
          <cell r="G28" t="str">
            <v>HeLo  BG Zehlendorf 3</v>
          </cell>
          <cell r="H28">
            <v>27</v>
          </cell>
          <cell r="I28">
            <v>39</v>
          </cell>
        </row>
        <row r="29">
          <cell r="A29" t="str">
            <v>HeLo-19</v>
          </cell>
          <cell r="B29" t="str">
            <v>SO•2015•T</v>
          </cell>
          <cell r="C29" t="str">
            <v>HeLo Pl 5-8</v>
          </cell>
          <cell r="D29" t="str">
            <v>VfL Pinneberg 2</v>
          </cell>
          <cell r="E29" t="str">
            <v xml:space="preserve"> -</v>
          </cell>
          <cell r="F29" t="str">
            <v>Walddörfer SV</v>
          </cell>
          <cell r="G29" t="str">
            <v>HeLo  Serbischer SK</v>
          </cell>
          <cell r="H29">
            <v>34</v>
          </cell>
          <cell r="I29">
            <v>28</v>
          </cell>
        </row>
        <row r="30">
          <cell r="A30" t="str">
            <v>HeLo-20</v>
          </cell>
          <cell r="B30" t="str">
            <v>SO•1930•VA</v>
          </cell>
          <cell r="C30" t="str">
            <v>HeLo Pl 5-8</v>
          </cell>
          <cell r="D30" t="str">
            <v>Hellas Basket Berlin</v>
          </cell>
          <cell r="E30" t="str">
            <v xml:space="preserve"> -</v>
          </cell>
          <cell r="F30" t="str">
            <v>BG Zehlendorf 3</v>
          </cell>
          <cell r="G30" t="str">
            <v>HeHi  TuS Bothfeld</v>
          </cell>
          <cell r="H30">
            <v>42</v>
          </cell>
          <cell r="I30">
            <v>39</v>
          </cell>
        </row>
        <row r="31">
          <cell r="A31" t="str">
            <v>HeLo-21</v>
          </cell>
          <cell r="B31" t="str">
            <v>MO•1210•D</v>
          </cell>
          <cell r="C31" t="str">
            <v>HeLo Pl 1</v>
          </cell>
          <cell r="D31" t="str">
            <v>BG Zehlendorf 2</v>
          </cell>
          <cell r="E31" t="str">
            <v xml:space="preserve"> -</v>
          </cell>
          <cell r="F31" t="str">
            <v>DBV Charlottenburg</v>
          </cell>
          <cell r="G31" t="str">
            <v>BG Zehlendorf</v>
          </cell>
          <cell r="H31">
            <v>27</v>
          </cell>
          <cell r="I31">
            <v>38</v>
          </cell>
        </row>
        <row r="32">
          <cell r="A32" t="str">
            <v>HeLo-22</v>
          </cell>
          <cell r="B32" t="str">
            <v>MO•0845•QD</v>
          </cell>
          <cell r="C32" t="str">
            <v>HeLo Pl 3</v>
          </cell>
          <cell r="D32" t="str">
            <v>TuS Lichterfelde</v>
          </cell>
          <cell r="E32" t="str">
            <v xml:space="preserve"> -</v>
          </cell>
          <cell r="F32" t="str">
            <v>Braunschweiger BG 2</v>
          </cell>
          <cell r="G32" t="str">
            <v>DaLo  Kuenring Wien 2</v>
          </cell>
          <cell r="H32">
            <v>23</v>
          </cell>
          <cell r="I32">
            <v>33</v>
          </cell>
        </row>
        <row r="33">
          <cell r="A33" t="str">
            <v>HeLo-23</v>
          </cell>
          <cell r="B33" t="str">
            <v>MO•0845•VB</v>
          </cell>
          <cell r="C33" t="str">
            <v>HeLo Pl 5</v>
          </cell>
          <cell r="D33" t="str">
            <v>Hellas Basket Berlin</v>
          </cell>
          <cell r="E33" t="str">
            <v xml:space="preserve"> -</v>
          </cell>
          <cell r="F33" t="str">
            <v>VfL Pinneberg 2</v>
          </cell>
          <cell r="G33" t="str">
            <v>DaLo  Walddörfer SV 2</v>
          </cell>
          <cell r="H33">
            <v>27</v>
          </cell>
          <cell r="I33">
            <v>37</v>
          </cell>
        </row>
        <row r="34">
          <cell r="A34" t="str">
            <v>HeLo-24</v>
          </cell>
          <cell r="B34" t="str">
            <v>MO•0845•VA</v>
          </cell>
          <cell r="C34" t="str">
            <v>HeLo Pl 7</v>
          </cell>
          <cell r="D34" t="str">
            <v>Walddörfer SV</v>
          </cell>
          <cell r="E34" t="str">
            <v xml:space="preserve"> -</v>
          </cell>
          <cell r="F34" t="str">
            <v>BG Zehlendorf 3</v>
          </cell>
          <cell r="G34" t="str">
            <v>DaLo  Vareler TB</v>
          </cell>
          <cell r="H34">
            <v>53</v>
          </cell>
          <cell r="I34">
            <v>39</v>
          </cell>
        </row>
        <row r="36">
          <cell r="A36" t="str">
            <v>HeLo-25</v>
          </cell>
          <cell r="B36" t="str">
            <v>MO•0845•T</v>
          </cell>
          <cell r="C36" t="str">
            <v>HeLo Gr A</v>
          </cell>
          <cell r="D36" t="str">
            <v>ATV Haltern</v>
          </cell>
          <cell r="E36" t="str">
            <v xml:space="preserve"> -</v>
          </cell>
          <cell r="F36" t="str">
            <v>UKJ Tyrolia 2</v>
          </cell>
          <cell r="G36" t="str">
            <v>HeLo  SSC Südwest</v>
          </cell>
          <cell r="H36">
            <v>0</v>
          </cell>
          <cell r="I36">
            <v>0</v>
          </cell>
        </row>
        <row r="37">
          <cell r="A37" t="str">
            <v>HeLo-26</v>
          </cell>
          <cell r="B37" t="str">
            <v>MO•0800•T</v>
          </cell>
          <cell r="C37" t="str">
            <v>HeLo Gr A</v>
          </cell>
          <cell r="D37" t="str">
            <v>Serbischer SK</v>
          </cell>
          <cell r="E37" t="str">
            <v xml:space="preserve"> -</v>
          </cell>
          <cell r="F37" t="str">
            <v>SSC Südwest</v>
          </cell>
          <cell r="G37" t="str">
            <v>HeLo  ATV Haltern</v>
          </cell>
          <cell r="H37">
            <v>0</v>
          </cell>
          <cell r="I37">
            <v>20</v>
          </cell>
        </row>
        <row r="38">
          <cell r="A38" t="str">
            <v>HeLo-27</v>
          </cell>
          <cell r="B38" t="str">
            <v>SO•1330•T</v>
          </cell>
          <cell r="C38" t="str">
            <v>HeLo Gr A</v>
          </cell>
          <cell r="D38" t="str">
            <v>ATV Haltern</v>
          </cell>
          <cell r="E38" t="str">
            <v xml:space="preserve"> -</v>
          </cell>
          <cell r="F38" t="str">
            <v>Serbischer SK</v>
          </cell>
          <cell r="G38" t="str">
            <v>HeHi  Haga Basket</v>
          </cell>
          <cell r="H38">
            <v>20</v>
          </cell>
          <cell r="I38">
            <v>0</v>
          </cell>
        </row>
        <row r="39">
          <cell r="A39" t="str">
            <v>HeLo-28</v>
          </cell>
          <cell r="B39" t="str">
            <v>SO•1330•VB</v>
          </cell>
          <cell r="C39" t="str">
            <v>HeLo Gr A</v>
          </cell>
          <cell r="D39" t="str">
            <v>SSC Südwest</v>
          </cell>
          <cell r="E39" t="str">
            <v xml:space="preserve"> -</v>
          </cell>
          <cell r="F39" t="str">
            <v>UKJ Tyrolia 2</v>
          </cell>
          <cell r="G39" t="str">
            <v>HeHi  Hamburg Rahlstedt</v>
          </cell>
          <cell r="H39">
            <v>29</v>
          </cell>
          <cell r="I39">
            <v>43</v>
          </cell>
        </row>
        <row r="40">
          <cell r="A40" t="str">
            <v>HeLo-29</v>
          </cell>
          <cell r="B40" t="str">
            <v>SO•1930•VB</v>
          </cell>
          <cell r="C40" t="str">
            <v>HeLo Gr A</v>
          </cell>
          <cell r="D40" t="str">
            <v>SSC Südwest</v>
          </cell>
          <cell r="E40" t="str">
            <v xml:space="preserve"> -</v>
          </cell>
          <cell r="F40" t="str">
            <v>ATV Haltern</v>
          </cell>
          <cell r="G40" t="str">
            <v>HeHi  Hamburg Rahlstedt</v>
          </cell>
          <cell r="H40">
            <v>47</v>
          </cell>
          <cell r="I40">
            <v>35</v>
          </cell>
        </row>
        <row r="41">
          <cell r="A41" t="str">
            <v>HeLo-30</v>
          </cell>
          <cell r="B41" t="str">
            <v>SO•1930•T</v>
          </cell>
          <cell r="C41" t="str">
            <v>HeLo Gr A</v>
          </cell>
          <cell r="D41" t="str">
            <v>UKJ Tyrolia 2</v>
          </cell>
          <cell r="E41" t="str">
            <v xml:space="preserve"> -</v>
          </cell>
          <cell r="F41" t="str">
            <v>Serbischer SK</v>
          </cell>
          <cell r="G41" t="str">
            <v>HeHi  Haga Basket</v>
          </cell>
          <cell r="H41">
            <v>20</v>
          </cell>
          <cell r="I41">
            <v>0</v>
          </cell>
        </row>
      </sheetData>
      <sheetData sheetId="3" refreshError="1">
        <row r="6">
          <cell r="A6" t="str">
            <v>mU18-01</v>
          </cell>
          <cell r="B6" t="str">
            <v>SA•0945•G</v>
          </cell>
          <cell r="C6" t="str">
            <v>mU18 Gr 1</v>
          </cell>
          <cell r="D6" t="str">
            <v>BG Zehlendorf</v>
          </cell>
          <cell r="E6" t="str">
            <v xml:space="preserve"> -</v>
          </cell>
          <cell r="F6" t="str">
            <v>BG Dorsten</v>
          </cell>
          <cell r="G6" t="str">
            <v>mU18  C&gt;&gt;Press Iserlohn</v>
          </cell>
          <cell r="H6">
            <v>49</v>
          </cell>
          <cell r="I6">
            <v>35</v>
          </cell>
        </row>
        <row r="7">
          <cell r="A7" t="str">
            <v>mU18-02</v>
          </cell>
          <cell r="B7" t="str">
            <v>SA•1330•G</v>
          </cell>
          <cell r="C7" t="str">
            <v>mU18 Gr 1</v>
          </cell>
          <cell r="D7" t="str">
            <v>Braunschweiger BG</v>
          </cell>
          <cell r="E7" t="str">
            <v xml:space="preserve"> -</v>
          </cell>
          <cell r="F7" t="str">
            <v>BG Zehlendorf</v>
          </cell>
          <cell r="G7" t="str">
            <v>mU18  Lok Stralsund</v>
          </cell>
          <cell r="H7">
            <v>36</v>
          </cell>
          <cell r="I7">
            <v>73</v>
          </cell>
        </row>
        <row r="8">
          <cell r="A8" t="str">
            <v>mU18-03</v>
          </cell>
          <cell r="B8" t="str">
            <v>SA•1715•G</v>
          </cell>
          <cell r="C8" t="str">
            <v>mU18 Gr 1</v>
          </cell>
          <cell r="D8" t="str">
            <v>BG Dorsten</v>
          </cell>
          <cell r="E8" t="str">
            <v xml:space="preserve"> -</v>
          </cell>
          <cell r="F8" t="str">
            <v>Braunschweiger BG</v>
          </cell>
          <cell r="G8" t="str">
            <v>mU18  DBV Charlottenburg</v>
          </cell>
          <cell r="H8">
            <v>25</v>
          </cell>
          <cell r="I8">
            <v>41</v>
          </cell>
        </row>
        <row r="10">
          <cell r="A10" t="str">
            <v>mU18-04</v>
          </cell>
          <cell r="B10" t="str">
            <v>SA•0945•K</v>
          </cell>
          <cell r="C10" t="str">
            <v>mU18 Gr 2</v>
          </cell>
          <cell r="D10" t="str">
            <v>CB Recklinghausen</v>
          </cell>
          <cell r="E10" t="str">
            <v xml:space="preserve"> -</v>
          </cell>
          <cell r="F10" t="str">
            <v>MKS MOS Konin</v>
          </cell>
          <cell r="G10" t="str">
            <v>mU18  Eintracht Frankfurt 1</v>
          </cell>
          <cell r="H10">
            <v>13</v>
          </cell>
          <cell r="I10">
            <v>36</v>
          </cell>
        </row>
        <row r="11">
          <cell r="A11" t="str">
            <v>mU18-05</v>
          </cell>
          <cell r="B11" t="str">
            <v>SA•1330•K</v>
          </cell>
          <cell r="C11" t="str">
            <v>mU18 Gr 2</v>
          </cell>
          <cell r="D11" t="str">
            <v>Walddörfer SV</v>
          </cell>
          <cell r="E11" t="str">
            <v xml:space="preserve"> -</v>
          </cell>
          <cell r="F11" t="str">
            <v>CB Recklinghausen</v>
          </cell>
          <cell r="G11" t="str">
            <v>mU18  SG Hannover</v>
          </cell>
          <cell r="H11">
            <v>37</v>
          </cell>
          <cell r="I11">
            <v>36</v>
          </cell>
        </row>
        <row r="12">
          <cell r="A12" t="str">
            <v>mU18-06</v>
          </cell>
          <cell r="B12" t="str">
            <v>SA•1715•K</v>
          </cell>
          <cell r="C12" t="str">
            <v>mU18 Gr 2</v>
          </cell>
          <cell r="D12" t="str">
            <v>MKS MOS Konin</v>
          </cell>
          <cell r="E12" t="str">
            <v xml:space="preserve"> -</v>
          </cell>
          <cell r="F12" t="str">
            <v>Walddörfer SV</v>
          </cell>
          <cell r="G12" t="str">
            <v>mU18  Hellas Basket Berlin</v>
          </cell>
          <cell r="H12">
            <v>44</v>
          </cell>
          <cell r="I12">
            <v>24</v>
          </cell>
        </row>
        <row r="14">
          <cell r="A14" t="str">
            <v>mU18-07</v>
          </cell>
          <cell r="B14" t="str">
            <v>SA•0945•C</v>
          </cell>
          <cell r="C14" t="str">
            <v>mU18 Gr 3</v>
          </cell>
          <cell r="D14" t="str">
            <v>AMTV/Meiendorfer SV 1</v>
          </cell>
          <cell r="E14" t="str">
            <v xml:space="preserve"> -</v>
          </cell>
          <cell r="F14" t="str">
            <v>Eintracht Frankfurt 2</v>
          </cell>
          <cell r="G14" t="str">
            <v>mU18  AMTV/Meiendorfer SV 2</v>
          </cell>
          <cell r="H14">
            <v>55</v>
          </cell>
          <cell r="I14">
            <v>34</v>
          </cell>
        </row>
        <row r="15">
          <cell r="A15" t="str">
            <v>mU18-08</v>
          </cell>
          <cell r="B15" t="str">
            <v>SA•1330•C</v>
          </cell>
          <cell r="C15" t="str">
            <v>mU18 Gr 3</v>
          </cell>
          <cell r="D15" t="str">
            <v>UAB Wien</v>
          </cell>
          <cell r="E15" t="str">
            <v xml:space="preserve"> -</v>
          </cell>
          <cell r="F15" t="str">
            <v>AMTV/Meiendorfer SV 1</v>
          </cell>
          <cell r="G15" t="str">
            <v>mU18  TG 1837 Hanau</v>
          </cell>
          <cell r="H15">
            <v>47</v>
          </cell>
          <cell r="I15">
            <v>42</v>
          </cell>
        </row>
        <row r="16">
          <cell r="A16" t="str">
            <v>mU18-09</v>
          </cell>
          <cell r="B16" t="str">
            <v>SA•1715•C</v>
          </cell>
          <cell r="C16" t="str">
            <v>mU18 Gr 3</v>
          </cell>
          <cell r="D16" t="str">
            <v>Eintracht Frankfurt 2</v>
          </cell>
          <cell r="E16" t="str">
            <v xml:space="preserve"> -</v>
          </cell>
          <cell r="F16" t="str">
            <v>UAB Wien</v>
          </cell>
          <cell r="G16" t="str">
            <v>mU18  Thermia Karlovy Vary</v>
          </cell>
          <cell r="H16">
            <v>17</v>
          </cell>
          <cell r="I16">
            <v>30</v>
          </cell>
        </row>
        <row r="18">
          <cell r="A18" t="str">
            <v>mU18-10</v>
          </cell>
          <cell r="B18" t="str">
            <v>SA•0900•C</v>
          </cell>
          <cell r="C18" t="str">
            <v>mU18 Gr 4</v>
          </cell>
          <cell r="D18" t="str">
            <v>TG 1837 Hanau</v>
          </cell>
          <cell r="E18" t="str">
            <v xml:space="preserve"> -</v>
          </cell>
          <cell r="F18" t="str">
            <v>AMTV/Meiendorfer SV 2</v>
          </cell>
          <cell r="G18" t="str">
            <v>mU18  AMTV/Meiendorfer SV 1</v>
          </cell>
          <cell r="H18">
            <v>32</v>
          </cell>
          <cell r="I18">
            <v>43</v>
          </cell>
        </row>
        <row r="19">
          <cell r="A19" t="str">
            <v>mU18-11</v>
          </cell>
          <cell r="B19" t="str">
            <v>SA•1245•C</v>
          </cell>
          <cell r="C19" t="str">
            <v>mU18 Gr 4</v>
          </cell>
          <cell r="D19" t="str">
            <v>Thermia Karlovy Vary</v>
          </cell>
          <cell r="E19" t="str">
            <v xml:space="preserve"> -</v>
          </cell>
          <cell r="F19" t="str">
            <v>TG 1837 Hanau</v>
          </cell>
          <cell r="G19" t="str">
            <v>HeHi  Sportverein Berne 2</v>
          </cell>
          <cell r="H19">
            <v>48</v>
          </cell>
          <cell r="I19">
            <v>18</v>
          </cell>
        </row>
        <row r="20">
          <cell r="A20" t="str">
            <v>mU18-12</v>
          </cell>
          <cell r="B20" t="str">
            <v>SA•1630•C</v>
          </cell>
          <cell r="C20" t="str">
            <v>mU18 Gr 4</v>
          </cell>
          <cell r="D20" t="str">
            <v>AMTV/Meiendorfer SV 2</v>
          </cell>
          <cell r="E20" t="str">
            <v xml:space="preserve"> -</v>
          </cell>
          <cell r="F20" t="str">
            <v>Thermia Karlovy Vary</v>
          </cell>
          <cell r="G20" t="str">
            <v>HeHi  UKJ Tyrolia 1</v>
          </cell>
          <cell r="H20">
            <v>13</v>
          </cell>
          <cell r="I20">
            <v>36</v>
          </cell>
        </row>
        <row r="22">
          <cell r="A22" t="str">
            <v>mU18-13</v>
          </cell>
          <cell r="B22" t="str">
            <v>SA•0900•K</v>
          </cell>
          <cell r="C22" t="str">
            <v>mU18 Gr 5</v>
          </cell>
          <cell r="D22" t="str">
            <v>SG Hannover</v>
          </cell>
          <cell r="E22" t="str">
            <v xml:space="preserve"> -</v>
          </cell>
          <cell r="F22" t="str">
            <v>Eintracht Frankfurt 1</v>
          </cell>
          <cell r="G22" t="str">
            <v>mU18  CB Recklinghausen</v>
          </cell>
          <cell r="H22">
            <v>40</v>
          </cell>
          <cell r="I22">
            <v>51</v>
          </cell>
        </row>
        <row r="23">
          <cell r="A23" t="str">
            <v>mU18-14</v>
          </cell>
          <cell r="B23" t="str">
            <v>SA•1245•K</v>
          </cell>
          <cell r="C23" t="str">
            <v>mU18 Gr 5</v>
          </cell>
          <cell r="D23" t="str">
            <v>Hellas Basket Berlin</v>
          </cell>
          <cell r="E23" t="str">
            <v xml:space="preserve"> -</v>
          </cell>
          <cell r="F23" t="str">
            <v>SG Hannover</v>
          </cell>
          <cell r="G23" t="str">
            <v>HeLo  TuS Lichterfelde</v>
          </cell>
          <cell r="H23">
            <v>12</v>
          </cell>
          <cell r="I23">
            <v>56</v>
          </cell>
        </row>
        <row r="24">
          <cell r="A24" t="str">
            <v>mU18-15</v>
          </cell>
          <cell r="B24" t="str">
            <v>SA•1630•K</v>
          </cell>
          <cell r="C24" t="str">
            <v>mU18 Gr 5</v>
          </cell>
          <cell r="D24" t="str">
            <v>Eintracht Frankfurt 1</v>
          </cell>
          <cell r="E24" t="str">
            <v xml:space="preserve"> -</v>
          </cell>
          <cell r="F24" t="str">
            <v>Hellas Basket Berlin</v>
          </cell>
          <cell r="G24" t="str">
            <v>HeLo  UKJ Tyrolia 2</v>
          </cell>
          <cell r="H24">
            <v>46</v>
          </cell>
          <cell r="I24">
            <v>14</v>
          </cell>
        </row>
        <row r="26">
          <cell r="A26" t="str">
            <v>mU18-16</v>
          </cell>
          <cell r="B26" t="str">
            <v>SA•0900•G</v>
          </cell>
          <cell r="C26" t="str">
            <v>mU18 Gr 6</v>
          </cell>
          <cell r="D26" t="str">
            <v>Lok Stralsund</v>
          </cell>
          <cell r="E26" t="str">
            <v xml:space="preserve"> -</v>
          </cell>
          <cell r="F26" t="str">
            <v>C&gt;&gt;Press Iserlohn</v>
          </cell>
          <cell r="G26" t="str">
            <v>mU18  BG Zehlendorf</v>
          </cell>
          <cell r="H26">
            <v>14</v>
          </cell>
          <cell r="I26">
            <v>62</v>
          </cell>
        </row>
        <row r="27">
          <cell r="A27" t="str">
            <v>mU18-17</v>
          </cell>
          <cell r="B27" t="str">
            <v>SA•1245•G</v>
          </cell>
          <cell r="C27" t="str">
            <v>mU18 Gr 6</v>
          </cell>
          <cell r="D27" t="str">
            <v>DBV Charlottenburg</v>
          </cell>
          <cell r="E27" t="str">
            <v xml:space="preserve"> -</v>
          </cell>
          <cell r="F27" t="str">
            <v>Lok Stralsund</v>
          </cell>
          <cell r="G27" t="str">
            <v>wU18  Osnabrücker SC</v>
          </cell>
          <cell r="H27">
            <v>89</v>
          </cell>
          <cell r="I27">
            <v>17</v>
          </cell>
        </row>
        <row r="28">
          <cell r="A28" t="str">
            <v>mU18-18</v>
          </cell>
          <cell r="B28" t="str">
            <v>SA•1630•G</v>
          </cell>
          <cell r="C28" t="str">
            <v>mU18 Gr 6</v>
          </cell>
          <cell r="D28" t="str">
            <v>C&gt;&gt;Press Iserlohn</v>
          </cell>
          <cell r="E28" t="str">
            <v xml:space="preserve"> -</v>
          </cell>
          <cell r="F28" t="str">
            <v>DBV Charlottenburg</v>
          </cell>
          <cell r="G28" t="str">
            <v>wU18  VfL Pinneberg</v>
          </cell>
          <cell r="H28">
            <v>24</v>
          </cell>
          <cell r="I28">
            <v>53</v>
          </cell>
        </row>
        <row r="31">
          <cell r="A31" t="str">
            <v>mU18-19</v>
          </cell>
          <cell r="B31" t="str">
            <v>SA•2100•QA</v>
          </cell>
          <cell r="C31" t="str">
            <v>mU18 Q 1-8</v>
          </cell>
          <cell r="D31" t="str">
            <v>BG Zehlendorf</v>
          </cell>
          <cell r="E31" t="str">
            <v xml:space="preserve"> -</v>
          </cell>
          <cell r="F31" t="str">
            <v>C&gt;&gt;Press Iserlohn</v>
          </cell>
          <cell r="G31" t="str">
            <v>wU18  MKS MOS Konin</v>
          </cell>
          <cell r="H31">
            <v>37</v>
          </cell>
          <cell r="I31">
            <v>32</v>
          </cell>
        </row>
        <row r="32">
          <cell r="A32" t="str">
            <v>mU18-20</v>
          </cell>
          <cell r="B32" t="str">
            <v>SA•2100•QB</v>
          </cell>
          <cell r="C32" t="str">
            <v>mU18 Q 1-8</v>
          </cell>
          <cell r="D32" t="str">
            <v>SG Hannover</v>
          </cell>
          <cell r="E32" t="str">
            <v xml:space="preserve"> -</v>
          </cell>
          <cell r="F32" t="str">
            <v>AMTV/Meiendorfer SV 2</v>
          </cell>
          <cell r="G32" t="str">
            <v>mU16  STK Szczecin</v>
          </cell>
          <cell r="H32">
            <v>65</v>
          </cell>
          <cell r="I32">
            <v>11</v>
          </cell>
        </row>
        <row r="33">
          <cell r="A33" t="str">
            <v>mU18-21</v>
          </cell>
          <cell r="B33" t="str">
            <v>SA•2100•QC</v>
          </cell>
          <cell r="C33" t="str">
            <v>mU18 Q 1-8</v>
          </cell>
          <cell r="D33" t="str">
            <v>AMTV/Meiendorfer SV 1</v>
          </cell>
          <cell r="E33" t="str">
            <v xml:space="preserve"> -</v>
          </cell>
          <cell r="F33" t="str">
            <v>Walddörfer SV</v>
          </cell>
          <cell r="G33" t="str">
            <v>mU16  CB Recklinghausen</v>
          </cell>
          <cell r="H33">
            <v>39</v>
          </cell>
          <cell r="I33">
            <v>40</v>
          </cell>
        </row>
        <row r="34">
          <cell r="A34" t="str">
            <v>mU18-22</v>
          </cell>
          <cell r="B34" t="str">
            <v>SA•2100•QD</v>
          </cell>
          <cell r="C34" t="str">
            <v>mU18 Q 1-8</v>
          </cell>
          <cell r="D34" t="str">
            <v>DBV Charlottenburg</v>
          </cell>
          <cell r="E34" t="str">
            <v xml:space="preserve"> -</v>
          </cell>
          <cell r="F34" t="str">
            <v>Braunschweiger BG</v>
          </cell>
          <cell r="G34" t="str">
            <v>wU18  TV Meppen</v>
          </cell>
          <cell r="H34">
            <v>68</v>
          </cell>
          <cell r="I34">
            <v>21</v>
          </cell>
        </row>
        <row r="35">
          <cell r="A35" t="str">
            <v>mU18-23</v>
          </cell>
          <cell r="B35" t="str">
            <v>SO•0945•C</v>
          </cell>
          <cell r="C35" t="str">
            <v>mU18 Pl 1-8</v>
          </cell>
          <cell r="D35" t="str">
            <v>BG Zehlendorf</v>
          </cell>
          <cell r="E35" t="str">
            <v xml:space="preserve"> -</v>
          </cell>
          <cell r="F35" t="str">
            <v>MKS MOS Konin</v>
          </cell>
          <cell r="G35" t="str">
            <v>mU18  Eintracht Frankfurt 2</v>
          </cell>
          <cell r="H35">
            <v>37</v>
          </cell>
          <cell r="I35">
            <v>33</v>
          </cell>
        </row>
        <row r="36">
          <cell r="A36" t="str">
            <v>mU18-24</v>
          </cell>
          <cell r="B36" t="str">
            <v>SO•1030•C</v>
          </cell>
          <cell r="C36" t="str">
            <v>mU18 Pl 1-8</v>
          </cell>
          <cell r="D36" t="str">
            <v>SG Hannover</v>
          </cell>
          <cell r="E36" t="str">
            <v xml:space="preserve"> -</v>
          </cell>
          <cell r="F36" t="str">
            <v>UAB Wien</v>
          </cell>
          <cell r="G36" t="str">
            <v>mU18  MKS MOS Konin</v>
          </cell>
          <cell r="H36">
            <v>50</v>
          </cell>
          <cell r="I36">
            <v>9</v>
          </cell>
        </row>
        <row r="37">
          <cell r="A37" t="str">
            <v>mU18-25</v>
          </cell>
          <cell r="B37" t="str">
            <v>SO•1115•G</v>
          </cell>
          <cell r="C37" t="str">
            <v>mU18 Pl 1-8</v>
          </cell>
          <cell r="D37" t="str">
            <v>Walddörfer SV</v>
          </cell>
          <cell r="E37" t="str">
            <v xml:space="preserve"> -</v>
          </cell>
          <cell r="F37" t="str">
            <v>Thermia Karlovy Vary</v>
          </cell>
          <cell r="G37" t="str">
            <v>wU18  Walddörfer SV</v>
          </cell>
          <cell r="H37">
            <v>25</v>
          </cell>
          <cell r="I37">
            <v>40</v>
          </cell>
        </row>
        <row r="38">
          <cell r="A38" t="str">
            <v>mU18-26</v>
          </cell>
          <cell r="B38" t="str">
            <v>SO•1200•G</v>
          </cell>
          <cell r="C38" t="str">
            <v>mU18 Pl 1-8</v>
          </cell>
          <cell r="D38" t="str">
            <v>DBV Charlottenburg</v>
          </cell>
          <cell r="E38" t="str">
            <v xml:space="preserve"> -</v>
          </cell>
          <cell r="F38" t="str">
            <v>Eintracht Frankfurt 1</v>
          </cell>
          <cell r="G38" t="str">
            <v>mU18  Thermia Karlovy Vary</v>
          </cell>
          <cell r="H38">
            <v>46</v>
          </cell>
          <cell r="I38">
            <v>35</v>
          </cell>
        </row>
        <row r="39">
          <cell r="A39" t="str">
            <v>mU18-27</v>
          </cell>
          <cell r="B39" t="str">
            <v>SO•1545•C</v>
          </cell>
          <cell r="C39" t="str">
            <v>mU18 Pl 1-4</v>
          </cell>
          <cell r="D39" t="str">
            <v>BG Zehlendorf</v>
          </cell>
          <cell r="E39" t="str">
            <v xml:space="preserve"> -</v>
          </cell>
          <cell r="F39" t="str">
            <v>SG Hannover</v>
          </cell>
          <cell r="G39" t="str">
            <v>mU18  MKS MOS Konin</v>
          </cell>
          <cell r="H39">
            <v>48</v>
          </cell>
          <cell r="I39">
            <v>36</v>
          </cell>
        </row>
        <row r="40">
          <cell r="A40" t="str">
            <v>mU18-28</v>
          </cell>
          <cell r="B40" t="str">
            <v>SO•1715•G</v>
          </cell>
          <cell r="C40" t="str">
            <v>mU18 Pl 1-4</v>
          </cell>
          <cell r="D40" t="str">
            <v>Thermia Karlovy Vary</v>
          </cell>
          <cell r="E40" t="str">
            <v xml:space="preserve"> -</v>
          </cell>
          <cell r="F40" t="str">
            <v>DBV Charlottenburg</v>
          </cell>
          <cell r="G40" t="str">
            <v>mU18  Walddörfer SV</v>
          </cell>
          <cell r="H40">
            <v>28</v>
          </cell>
          <cell r="I40">
            <v>65</v>
          </cell>
        </row>
        <row r="41">
          <cell r="A41" t="str">
            <v>mU18-29</v>
          </cell>
          <cell r="B41" t="str">
            <v>SO•1500•C</v>
          </cell>
          <cell r="C41" t="str">
            <v>mU18 Pl 5-8</v>
          </cell>
          <cell r="D41" t="str">
            <v>UAB Wien</v>
          </cell>
          <cell r="E41" t="str">
            <v xml:space="preserve"> -</v>
          </cell>
          <cell r="F41" t="str">
            <v>MKS MOS Konin</v>
          </cell>
          <cell r="G41" t="str">
            <v>mU18  BG Dorsten</v>
          </cell>
          <cell r="H41">
            <v>23</v>
          </cell>
          <cell r="I41">
            <v>79</v>
          </cell>
        </row>
        <row r="42">
          <cell r="A42" t="str">
            <v>mU18-30</v>
          </cell>
          <cell r="B42" t="str">
            <v>SO•1630•G</v>
          </cell>
          <cell r="C42" t="str">
            <v>mU18 Pl 5-8</v>
          </cell>
          <cell r="D42" t="str">
            <v>Eintracht Frankfurt 1</v>
          </cell>
          <cell r="E42" t="str">
            <v xml:space="preserve"> -</v>
          </cell>
          <cell r="F42" t="str">
            <v>Walddörfer SV</v>
          </cell>
          <cell r="G42" t="str">
            <v>wU18  MTV Trb. Lüneburg</v>
          </cell>
          <cell r="H42">
            <v>50</v>
          </cell>
          <cell r="I42">
            <v>16</v>
          </cell>
        </row>
        <row r="43">
          <cell r="A43" t="str">
            <v>mU18-31</v>
          </cell>
          <cell r="B43" t="str">
            <v>SO•1330•K</v>
          </cell>
          <cell r="C43" t="str">
            <v>mU18 Pl 9-12</v>
          </cell>
          <cell r="D43" t="str">
            <v>C&gt;&gt;Press Iserlohn</v>
          </cell>
          <cell r="E43" t="str">
            <v xml:space="preserve"> -</v>
          </cell>
          <cell r="F43" t="str">
            <v>AMTV/Meiendorfer SV 2</v>
          </cell>
          <cell r="G43" t="str">
            <v>DaHi  BOB</v>
          </cell>
          <cell r="H43">
            <v>59</v>
          </cell>
          <cell r="I43">
            <v>14</v>
          </cell>
        </row>
        <row r="44">
          <cell r="A44" t="str">
            <v>mU18-32</v>
          </cell>
          <cell r="B44" t="str">
            <v>SO•1415•K</v>
          </cell>
          <cell r="C44" t="str">
            <v>mU18 Pl 9-12</v>
          </cell>
          <cell r="D44" t="str">
            <v>AMTV/Meiendorfer SV 1</v>
          </cell>
          <cell r="E44" t="str">
            <v xml:space="preserve"> -</v>
          </cell>
          <cell r="F44" t="str">
            <v>Braunschweiger BG</v>
          </cell>
          <cell r="G44" t="str">
            <v>mU18  AMTV/Meiendorfer SV 2</v>
          </cell>
          <cell r="H44">
            <v>35</v>
          </cell>
          <cell r="I44">
            <v>33</v>
          </cell>
        </row>
        <row r="45">
          <cell r="A45" t="str">
            <v>mU18-33</v>
          </cell>
          <cell r="B45" t="str">
            <v>MO•1030•D</v>
          </cell>
          <cell r="C45" t="str">
            <v>mU18 Pl 1</v>
          </cell>
          <cell r="D45" t="str">
            <v>BG Zehlendorf</v>
          </cell>
          <cell r="E45" t="str">
            <v xml:space="preserve"> -</v>
          </cell>
          <cell r="F45" t="str">
            <v>DBV Charlottenburg</v>
          </cell>
          <cell r="G45" t="str">
            <v>BG Zehlendorf</v>
          </cell>
          <cell r="H45">
            <v>34</v>
          </cell>
          <cell r="I45">
            <v>47</v>
          </cell>
        </row>
        <row r="46">
          <cell r="A46" t="str">
            <v>mU18-34</v>
          </cell>
          <cell r="B46" t="str">
            <v>MO•1230•C</v>
          </cell>
          <cell r="C46" t="str">
            <v>mU18 Pl 3</v>
          </cell>
          <cell r="D46" t="str">
            <v>Thermia Karlovy Vary</v>
          </cell>
          <cell r="E46" t="str">
            <v xml:space="preserve"> -</v>
          </cell>
          <cell r="F46" t="str">
            <v>SG Hannover</v>
          </cell>
          <cell r="G46" t="str">
            <v>wU18  MKS MOS Konin</v>
          </cell>
          <cell r="H46">
            <v>39</v>
          </cell>
          <cell r="I46">
            <v>41</v>
          </cell>
        </row>
        <row r="47">
          <cell r="A47" t="str">
            <v>mU18-35</v>
          </cell>
          <cell r="B47" t="str">
            <v>MO•1230•G</v>
          </cell>
          <cell r="C47" t="str">
            <v>mU18 Pl 5</v>
          </cell>
          <cell r="D47" t="str">
            <v>Eintracht Frankfurt 1</v>
          </cell>
          <cell r="E47" t="str">
            <v xml:space="preserve"> -</v>
          </cell>
          <cell r="F47" t="str">
            <v>MKS MOS Konin</v>
          </cell>
          <cell r="G47" t="str">
            <v>wU18  Eintracht Frankfurt</v>
          </cell>
          <cell r="H47">
            <v>35</v>
          </cell>
          <cell r="I47">
            <v>32</v>
          </cell>
        </row>
        <row r="48">
          <cell r="A48" t="str">
            <v>mU18-36</v>
          </cell>
          <cell r="B48" t="str">
            <v>MO•1100•C</v>
          </cell>
          <cell r="C48" t="str">
            <v>mU18 Pl 7</v>
          </cell>
          <cell r="D48" t="str">
            <v>UAB Wien</v>
          </cell>
          <cell r="E48" t="str">
            <v xml:space="preserve"> -</v>
          </cell>
          <cell r="F48" t="str">
            <v>Walddörfer SV</v>
          </cell>
          <cell r="G48" t="str">
            <v>wU16  LA Berlin</v>
          </cell>
          <cell r="H48">
            <v>48</v>
          </cell>
          <cell r="I48">
            <v>35</v>
          </cell>
        </row>
        <row r="49">
          <cell r="A49" t="str">
            <v>mU18-37</v>
          </cell>
          <cell r="B49" t="str">
            <v>MO•1230•QA</v>
          </cell>
          <cell r="C49" t="str">
            <v>mU18 Pl 9</v>
          </cell>
          <cell r="D49" t="str">
            <v>C&gt;&gt;Press Iserlohn</v>
          </cell>
          <cell r="E49" t="str">
            <v xml:space="preserve"> -</v>
          </cell>
          <cell r="F49" t="str">
            <v>AMTV/Meiendorfer SV 1</v>
          </cell>
          <cell r="G49" t="str">
            <v>mU16  AMTV/Meiendorfer SV 2</v>
          </cell>
          <cell r="H49">
            <v>33</v>
          </cell>
          <cell r="I49">
            <v>22</v>
          </cell>
        </row>
        <row r="50">
          <cell r="A50" t="str">
            <v>mU18-38</v>
          </cell>
          <cell r="B50" t="str">
            <v>MO•1230•QB</v>
          </cell>
          <cell r="C50" t="str">
            <v>mU18 Pl 11</v>
          </cell>
          <cell r="D50" t="str">
            <v>Braunschweiger BG</v>
          </cell>
          <cell r="E50" t="str">
            <v xml:space="preserve"> -</v>
          </cell>
          <cell r="F50" t="str">
            <v>AMTV/Meiendorfer SV 2</v>
          </cell>
          <cell r="G50" t="str">
            <v>mU16  DBV Charlottenburg</v>
          </cell>
          <cell r="H50">
            <v>20</v>
          </cell>
          <cell r="I50">
            <v>0</v>
          </cell>
        </row>
        <row r="52">
          <cell r="A52" t="str">
            <v>mU18-39</v>
          </cell>
          <cell r="B52" t="str">
            <v>SO•0900•C</v>
          </cell>
          <cell r="C52" t="str">
            <v>mU18 Gr A</v>
          </cell>
          <cell r="D52" t="str">
            <v>BG Dorsten</v>
          </cell>
          <cell r="E52" t="str">
            <v xml:space="preserve"> -</v>
          </cell>
          <cell r="F52" t="str">
            <v>Eintracht Frankfurt 2</v>
          </cell>
          <cell r="G52" t="str">
            <v>mU18  BG Zehlendorf</v>
          </cell>
          <cell r="H52">
            <v>34</v>
          </cell>
          <cell r="I52">
            <v>33</v>
          </cell>
        </row>
        <row r="53">
          <cell r="A53" t="str">
            <v>mU18-40</v>
          </cell>
          <cell r="B53" t="str">
            <v>SO•1415•C</v>
          </cell>
          <cell r="C53" t="str">
            <v>mU18 Gr A</v>
          </cell>
          <cell r="D53" t="str">
            <v>Hellas Basket Berlin</v>
          </cell>
          <cell r="E53" t="str">
            <v xml:space="preserve"> -</v>
          </cell>
          <cell r="F53" t="str">
            <v>BG Dorsten</v>
          </cell>
          <cell r="G53" t="str">
            <v>DaHi  BG Zehlendorf 2</v>
          </cell>
          <cell r="H53">
            <v>29</v>
          </cell>
          <cell r="I53">
            <v>45</v>
          </cell>
        </row>
        <row r="54">
          <cell r="A54" t="str">
            <v>mU18-41</v>
          </cell>
          <cell r="B54" t="str">
            <v>SO•1800•C</v>
          </cell>
          <cell r="C54" t="str">
            <v>mU18 Gr A</v>
          </cell>
          <cell r="D54" t="str">
            <v>Eintracht Frankfurt 2</v>
          </cell>
          <cell r="E54" t="str">
            <v xml:space="preserve"> -</v>
          </cell>
          <cell r="F54" t="str">
            <v>Hellas Basket Berlin</v>
          </cell>
          <cell r="G54" t="str">
            <v>DaHi  UKJ Tyrolia</v>
          </cell>
          <cell r="H54">
            <v>28</v>
          </cell>
          <cell r="I54">
            <v>29</v>
          </cell>
        </row>
        <row r="56">
          <cell r="A56" t="str">
            <v>mU18-42</v>
          </cell>
          <cell r="B56" t="str">
            <v>SO•1030•K</v>
          </cell>
          <cell r="C56" t="str">
            <v>mU18 Gr B</v>
          </cell>
          <cell r="D56" t="str">
            <v>CB Recklinghausen</v>
          </cell>
          <cell r="E56" t="str">
            <v xml:space="preserve"> -</v>
          </cell>
          <cell r="F56" t="str">
            <v>TG 1837 Hanau</v>
          </cell>
          <cell r="G56" t="str">
            <v>HeHi  BG Zehlendorf 1</v>
          </cell>
          <cell r="H56">
            <v>35</v>
          </cell>
          <cell r="I56">
            <v>29</v>
          </cell>
        </row>
        <row r="57">
          <cell r="A57" t="str">
            <v>mU18-43</v>
          </cell>
          <cell r="B57" t="str">
            <v>SO•1500•K</v>
          </cell>
          <cell r="C57" t="str">
            <v>mU18 Gr B</v>
          </cell>
          <cell r="D57" t="str">
            <v>Lok Stralsund</v>
          </cell>
          <cell r="E57" t="str">
            <v xml:space="preserve"> -</v>
          </cell>
          <cell r="F57" t="str">
            <v>CB Recklinghausen</v>
          </cell>
          <cell r="G57" t="str">
            <v>mU18  Braunschweiger BG</v>
          </cell>
          <cell r="H57">
            <v>36</v>
          </cell>
          <cell r="I57">
            <v>47</v>
          </cell>
        </row>
        <row r="58">
          <cell r="A58" t="str">
            <v>mU18-44</v>
          </cell>
          <cell r="B58" t="str">
            <v>SO•1845•K</v>
          </cell>
          <cell r="C58" t="str">
            <v>mU18 Gr B</v>
          </cell>
          <cell r="D58" t="str">
            <v>TG 1837 Hanau</v>
          </cell>
          <cell r="E58" t="str">
            <v xml:space="preserve"> -</v>
          </cell>
          <cell r="F58" t="str">
            <v>Lok Stralsund</v>
          </cell>
          <cell r="G58" t="str">
            <v>DaHi  MTV Trb. Lüneburg 2</v>
          </cell>
          <cell r="H58">
            <v>34</v>
          </cell>
          <cell r="I58">
            <v>29</v>
          </cell>
        </row>
        <row r="60">
          <cell r="A60" t="str">
            <v>mU18-45</v>
          </cell>
          <cell r="B60" t="str">
            <v>MO•0800•QC</v>
          </cell>
          <cell r="C60" t="str">
            <v>mU18 Pl 13</v>
          </cell>
          <cell r="D60" t="str">
            <v>BG Dorsten</v>
          </cell>
          <cell r="E60" t="str">
            <v xml:space="preserve"> -</v>
          </cell>
          <cell r="F60" t="str">
            <v>CB Recklinghausen</v>
          </cell>
          <cell r="G60" t="str">
            <v>DaHi  TSV Neustadt</v>
          </cell>
          <cell r="H60">
            <v>24</v>
          </cell>
          <cell r="I60">
            <v>43</v>
          </cell>
        </row>
        <row r="61">
          <cell r="A61" t="str">
            <v>mU18-46</v>
          </cell>
          <cell r="B61" t="str">
            <v>MO•0800•PA</v>
          </cell>
          <cell r="C61" t="str">
            <v>mU18 Pl 15</v>
          </cell>
          <cell r="D61" t="str">
            <v>TG 1837 Hanau</v>
          </cell>
          <cell r="E61" t="str">
            <v xml:space="preserve"> -</v>
          </cell>
          <cell r="F61" t="str">
            <v>Hellas Basket Berlin</v>
          </cell>
          <cell r="G61" t="str">
            <v>BG Zehlendorf</v>
          </cell>
          <cell r="H61">
            <v>44</v>
          </cell>
          <cell r="I61">
            <v>23</v>
          </cell>
        </row>
        <row r="62">
          <cell r="A62" t="str">
            <v>mU18-47</v>
          </cell>
          <cell r="B62" t="str">
            <v>MO•0800•PB</v>
          </cell>
          <cell r="C62" t="str">
            <v>mU18 Pl 17</v>
          </cell>
          <cell r="D62" t="str">
            <v>Eintracht Frankfurt 2</v>
          </cell>
          <cell r="E62" t="str">
            <v xml:space="preserve"> -</v>
          </cell>
          <cell r="F62" t="str">
            <v>Lok Stralsund</v>
          </cell>
          <cell r="G62" t="str">
            <v>wU14  BC Marburg</v>
          </cell>
          <cell r="H62">
            <v>37</v>
          </cell>
          <cell r="I62">
            <v>36</v>
          </cell>
        </row>
      </sheetData>
      <sheetData sheetId="4" refreshError="1">
        <row r="6">
          <cell r="A6" t="str">
            <v>mU16-001</v>
          </cell>
          <cell r="B6" t="str">
            <v>SA•1200•QB</v>
          </cell>
          <cell r="C6" t="str">
            <v>mU16 Gr 1</v>
          </cell>
          <cell r="D6" t="str">
            <v>BG Zehlendorf 1</v>
          </cell>
          <cell r="E6" t="str">
            <v xml:space="preserve"> -</v>
          </cell>
          <cell r="F6" t="str">
            <v>ATV Haltern</v>
          </cell>
          <cell r="G6" t="str">
            <v>mU16  Walddörfer SV</v>
          </cell>
          <cell r="H6">
            <v>54</v>
          </cell>
          <cell r="I6">
            <v>9</v>
          </cell>
        </row>
        <row r="7">
          <cell r="A7" t="str">
            <v>mU16-002</v>
          </cell>
          <cell r="B7" t="str">
            <v>SA•1200•QC</v>
          </cell>
          <cell r="C7" t="str">
            <v>mU16 Gr 1</v>
          </cell>
          <cell r="D7" t="str">
            <v>Klosterneuburg</v>
          </cell>
          <cell r="E7" t="str">
            <v xml:space="preserve"> -</v>
          </cell>
          <cell r="F7" t="str">
            <v>TG 1837 Hanau</v>
          </cell>
          <cell r="G7" t="str">
            <v>mU16  UAB Wien</v>
          </cell>
          <cell r="H7">
            <v>28</v>
          </cell>
          <cell r="I7">
            <v>39</v>
          </cell>
        </row>
        <row r="8">
          <cell r="A8" t="str">
            <v>mU16-003</v>
          </cell>
          <cell r="B8" t="str">
            <v>SA•1545•QB</v>
          </cell>
          <cell r="C8" t="str">
            <v>mU16 Gr 1</v>
          </cell>
          <cell r="D8" t="str">
            <v>BG Zehlendorf 1</v>
          </cell>
          <cell r="E8" t="str">
            <v xml:space="preserve"> -</v>
          </cell>
          <cell r="F8" t="str">
            <v>Klosterneuburg</v>
          </cell>
          <cell r="G8" t="str">
            <v>mU16  DBV Charlottenburg</v>
          </cell>
          <cell r="H8">
            <v>105</v>
          </cell>
          <cell r="I8">
            <v>26</v>
          </cell>
        </row>
        <row r="9">
          <cell r="A9" t="str">
            <v>mU16-004</v>
          </cell>
          <cell r="B9" t="str">
            <v>SA•1545•QC</v>
          </cell>
          <cell r="C9" t="str">
            <v>mU16 Gr 1</v>
          </cell>
          <cell r="D9" t="str">
            <v>TG 1837 Hanau</v>
          </cell>
          <cell r="E9" t="str">
            <v xml:space="preserve"> -</v>
          </cell>
          <cell r="F9" t="str">
            <v>ATV Haltern</v>
          </cell>
          <cell r="G9" t="str">
            <v>mU16  Walddörfer SV</v>
          </cell>
          <cell r="H9">
            <v>48</v>
          </cell>
          <cell r="I9">
            <v>56</v>
          </cell>
        </row>
        <row r="10">
          <cell r="A10" t="str">
            <v>mU16-005</v>
          </cell>
          <cell r="B10" t="str">
            <v>SA•1930•QB</v>
          </cell>
          <cell r="C10" t="str">
            <v>mU16 Gr 1</v>
          </cell>
          <cell r="D10" t="str">
            <v>TG 1837 Hanau</v>
          </cell>
          <cell r="E10" t="str">
            <v xml:space="preserve"> -</v>
          </cell>
          <cell r="F10" t="str">
            <v>BG Zehlendorf 1</v>
          </cell>
          <cell r="G10" t="str">
            <v>mU16  Eintracht Frankfurt 2</v>
          </cell>
          <cell r="H10">
            <v>22</v>
          </cell>
          <cell r="I10">
            <v>63</v>
          </cell>
        </row>
        <row r="11">
          <cell r="A11" t="str">
            <v>mU16-006</v>
          </cell>
          <cell r="B11" t="str">
            <v>SA•1930•QC</v>
          </cell>
          <cell r="C11" t="str">
            <v>mU16 Gr 1</v>
          </cell>
          <cell r="D11" t="str">
            <v>ATV Haltern</v>
          </cell>
          <cell r="E11" t="str">
            <v xml:space="preserve"> -</v>
          </cell>
          <cell r="F11" t="str">
            <v>Klosterneuburg</v>
          </cell>
          <cell r="G11" t="str">
            <v>mU16  DBV Charlottenburg</v>
          </cell>
          <cell r="H11">
            <v>43</v>
          </cell>
          <cell r="I11">
            <v>17</v>
          </cell>
        </row>
        <row r="13">
          <cell r="A13" t="str">
            <v>mU16-007</v>
          </cell>
          <cell r="B13" t="str">
            <v>SA•1115•QB</v>
          </cell>
          <cell r="C13" t="str">
            <v>mU16 Gr 2</v>
          </cell>
          <cell r="D13" t="str">
            <v>Eintracht Frankfurt 2</v>
          </cell>
          <cell r="E13" t="str">
            <v xml:space="preserve"> -</v>
          </cell>
          <cell r="F13" t="str">
            <v>Walddörfer SV</v>
          </cell>
          <cell r="G13" t="str">
            <v>wU18  VfL Bochum BG</v>
          </cell>
          <cell r="H13">
            <v>44</v>
          </cell>
          <cell r="I13">
            <v>34</v>
          </cell>
        </row>
        <row r="14">
          <cell r="A14" t="str">
            <v>mU16-008</v>
          </cell>
          <cell r="B14" t="str">
            <v>SA•1115•QC</v>
          </cell>
          <cell r="C14" t="str">
            <v>mU16 Gr 2</v>
          </cell>
          <cell r="D14" t="str">
            <v>DBV Charlottenburg</v>
          </cell>
          <cell r="E14" t="str">
            <v xml:space="preserve"> -</v>
          </cell>
          <cell r="F14" t="str">
            <v>UAB Wien</v>
          </cell>
          <cell r="G14" t="str">
            <v>wU18  BG2000 Berlin</v>
          </cell>
          <cell r="H14">
            <v>46</v>
          </cell>
          <cell r="I14">
            <v>37</v>
          </cell>
        </row>
        <row r="15">
          <cell r="A15" t="str">
            <v>mU16-009</v>
          </cell>
          <cell r="B15" t="str">
            <v>SA•1500•QB</v>
          </cell>
          <cell r="C15" t="str">
            <v>mU16 Gr 2</v>
          </cell>
          <cell r="D15" t="str">
            <v>Eintracht Frankfurt 2</v>
          </cell>
          <cell r="E15" t="str">
            <v xml:space="preserve"> -</v>
          </cell>
          <cell r="F15" t="str">
            <v>DBV Charlottenburg</v>
          </cell>
          <cell r="G15" t="str">
            <v>mU16  TV Dieburg Blues</v>
          </cell>
          <cell r="H15">
            <v>33</v>
          </cell>
          <cell r="I15">
            <v>55</v>
          </cell>
        </row>
        <row r="16">
          <cell r="A16" t="str">
            <v>mU16-010</v>
          </cell>
          <cell r="B16" t="str">
            <v>SA•1500•QC</v>
          </cell>
          <cell r="C16" t="str">
            <v>mU16 Gr 2</v>
          </cell>
          <cell r="D16" t="str">
            <v>UAB Wien</v>
          </cell>
          <cell r="E16" t="str">
            <v xml:space="preserve"> -</v>
          </cell>
          <cell r="F16" t="str">
            <v>Walddörfer SV</v>
          </cell>
          <cell r="G16" t="str">
            <v>mU16  Järva Demons</v>
          </cell>
          <cell r="H16">
            <v>42</v>
          </cell>
          <cell r="I16">
            <v>43</v>
          </cell>
        </row>
        <row r="17">
          <cell r="A17" t="str">
            <v>mU16-011</v>
          </cell>
          <cell r="B17" t="str">
            <v>SA•1845•QB</v>
          </cell>
          <cell r="C17" t="str">
            <v>mU16 Gr 2</v>
          </cell>
          <cell r="D17" t="str">
            <v>UAB Wien</v>
          </cell>
          <cell r="E17" t="str">
            <v xml:space="preserve"> -</v>
          </cell>
          <cell r="F17" t="str">
            <v>Eintracht Frankfurt 2</v>
          </cell>
          <cell r="G17" t="str">
            <v>mU16  Järva Demons</v>
          </cell>
          <cell r="H17">
            <v>40</v>
          </cell>
          <cell r="I17">
            <v>41</v>
          </cell>
        </row>
        <row r="18">
          <cell r="A18" t="str">
            <v>mU16-012</v>
          </cell>
          <cell r="B18" t="str">
            <v>SA•1845•QC</v>
          </cell>
          <cell r="C18" t="str">
            <v>mU16 Gr 2</v>
          </cell>
          <cell r="D18" t="str">
            <v>Walddörfer SV</v>
          </cell>
          <cell r="E18" t="str">
            <v xml:space="preserve"> -</v>
          </cell>
          <cell r="F18" t="str">
            <v>DBV Charlottenburg</v>
          </cell>
          <cell r="G18" t="str">
            <v>mU16  BG Zehlendorf 2</v>
          </cell>
          <cell r="H18">
            <v>39</v>
          </cell>
          <cell r="I18">
            <v>33</v>
          </cell>
        </row>
        <row r="20">
          <cell r="A20" t="str">
            <v>mU16-013</v>
          </cell>
          <cell r="B20" t="str">
            <v>SA•1245•QB</v>
          </cell>
          <cell r="C20" t="str">
            <v>mU16 Gr 3</v>
          </cell>
          <cell r="D20" t="str">
            <v>STK Szczecin</v>
          </cell>
          <cell r="E20" t="str">
            <v xml:space="preserve"> -</v>
          </cell>
          <cell r="F20" t="str">
            <v>Emder TV</v>
          </cell>
          <cell r="G20" t="str">
            <v>mU16  ATV Haltern</v>
          </cell>
          <cell r="H20">
            <v>69</v>
          </cell>
          <cell r="I20">
            <v>13</v>
          </cell>
        </row>
        <row r="21">
          <cell r="A21" t="str">
            <v>mU16-014</v>
          </cell>
          <cell r="B21" t="str">
            <v>SA•1245•QC</v>
          </cell>
          <cell r="C21" t="str">
            <v>mU16 Gr 3</v>
          </cell>
          <cell r="D21" t="str">
            <v>CB Recklinghausen</v>
          </cell>
          <cell r="E21" t="str">
            <v xml:space="preserve"> -</v>
          </cell>
          <cell r="F21" t="str">
            <v>VfL Pinneberg 1</v>
          </cell>
          <cell r="G21" t="str">
            <v>mU16  TG 1837 Hanau</v>
          </cell>
          <cell r="H21">
            <v>20</v>
          </cell>
          <cell r="I21">
            <v>50</v>
          </cell>
        </row>
        <row r="22">
          <cell r="A22" t="str">
            <v>mU16-015</v>
          </cell>
          <cell r="B22" t="str">
            <v>SA•1630•QB</v>
          </cell>
          <cell r="C22" t="str">
            <v>mU16 Gr 3</v>
          </cell>
          <cell r="D22" t="str">
            <v>STK Szczecin</v>
          </cell>
          <cell r="E22" t="str">
            <v xml:space="preserve"> -</v>
          </cell>
          <cell r="F22" t="str">
            <v>CB Recklinghausen</v>
          </cell>
          <cell r="G22" t="str">
            <v>mU16  Klosterneuburg</v>
          </cell>
          <cell r="H22">
            <v>62</v>
          </cell>
          <cell r="I22">
            <v>11</v>
          </cell>
        </row>
        <row r="23">
          <cell r="A23" t="str">
            <v>mU16-016</v>
          </cell>
          <cell r="B23" t="str">
            <v>SA•1630•QC</v>
          </cell>
          <cell r="C23" t="str">
            <v>mU16 Gr 3</v>
          </cell>
          <cell r="D23" t="str">
            <v>VfL Pinneberg 1</v>
          </cell>
          <cell r="E23" t="str">
            <v xml:space="preserve"> -</v>
          </cell>
          <cell r="F23" t="str">
            <v>Emder TV</v>
          </cell>
          <cell r="G23" t="str">
            <v>mU16  ATV Haltern</v>
          </cell>
          <cell r="H23">
            <v>64</v>
          </cell>
          <cell r="I23">
            <v>14</v>
          </cell>
        </row>
        <row r="24">
          <cell r="A24" t="str">
            <v>mU16-017</v>
          </cell>
          <cell r="B24" t="str">
            <v>SA•2015•QB</v>
          </cell>
          <cell r="C24" t="str">
            <v>mU16 Gr 3</v>
          </cell>
          <cell r="D24" t="str">
            <v>VfL Pinneberg 1</v>
          </cell>
          <cell r="E24" t="str">
            <v xml:space="preserve"> -</v>
          </cell>
          <cell r="F24" t="str">
            <v>STK Szczecin</v>
          </cell>
          <cell r="G24" t="str">
            <v>mU16  BG Zehlendorf 1</v>
          </cell>
          <cell r="H24">
            <v>29</v>
          </cell>
          <cell r="I24">
            <v>51</v>
          </cell>
        </row>
        <row r="25">
          <cell r="A25" t="str">
            <v>mU16-018</v>
          </cell>
          <cell r="B25" t="str">
            <v>SA•2015•QC</v>
          </cell>
          <cell r="C25" t="str">
            <v>mU16 Gr 3</v>
          </cell>
          <cell r="D25" t="str">
            <v>Emder TV</v>
          </cell>
          <cell r="E25" t="str">
            <v xml:space="preserve"> -</v>
          </cell>
          <cell r="F25" t="str">
            <v>CB Recklinghausen</v>
          </cell>
          <cell r="G25" t="str">
            <v>mU16  Klosterneuburg</v>
          </cell>
          <cell r="H25">
            <v>22</v>
          </cell>
          <cell r="I25">
            <v>19</v>
          </cell>
        </row>
        <row r="27">
          <cell r="A27" t="str">
            <v>mU16-019</v>
          </cell>
          <cell r="B27" t="str">
            <v>SA•1030•QD</v>
          </cell>
          <cell r="C27" t="str">
            <v>mU16 Gr 4</v>
          </cell>
          <cell r="D27" t="str">
            <v>AMTV/Meiendorfer SV 2</v>
          </cell>
          <cell r="E27" t="str">
            <v xml:space="preserve"> -</v>
          </cell>
          <cell r="F27" t="str">
            <v>Thermia Karlovy Vary</v>
          </cell>
          <cell r="G27" t="str">
            <v>mU16  Rumelner TV 1</v>
          </cell>
          <cell r="H27">
            <v>17</v>
          </cell>
          <cell r="I27">
            <v>38</v>
          </cell>
        </row>
        <row r="28">
          <cell r="A28" t="str">
            <v>mU16-020</v>
          </cell>
          <cell r="B28" t="str">
            <v>SA•1115•QD</v>
          </cell>
          <cell r="C28" t="str">
            <v>mU16 Gr 4</v>
          </cell>
          <cell r="D28" t="str">
            <v>EOSC Offenbach</v>
          </cell>
          <cell r="E28" t="str">
            <v xml:space="preserve"> -</v>
          </cell>
          <cell r="F28" t="str">
            <v>AC Berlin</v>
          </cell>
          <cell r="G28" t="str">
            <v>mU16  Thermia Karlovy Vary</v>
          </cell>
          <cell r="H28">
            <v>51</v>
          </cell>
          <cell r="I28">
            <v>39</v>
          </cell>
        </row>
        <row r="29">
          <cell r="A29" t="str">
            <v>mU16-021</v>
          </cell>
          <cell r="B29" t="str">
            <v>SA•1415•QD</v>
          </cell>
          <cell r="C29" t="str">
            <v>mU16 Gr 4</v>
          </cell>
          <cell r="D29" t="str">
            <v>AMTV/Meiendorfer SV 2</v>
          </cell>
          <cell r="E29" t="str">
            <v xml:space="preserve"> -</v>
          </cell>
          <cell r="F29" t="str">
            <v>EOSC Offenbach</v>
          </cell>
          <cell r="G29" t="str">
            <v>mU16  VfL Pinneberg 2</v>
          </cell>
          <cell r="H29">
            <v>52</v>
          </cell>
          <cell r="I29">
            <v>40</v>
          </cell>
        </row>
        <row r="30">
          <cell r="A30" t="str">
            <v>mU16-022</v>
          </cell>
          <cell r="B30" t="str">
            <v>SA•1500•QD</v>
          </cell>
          <cell r="C30" t="str">
            <v>mU16 Gr 4</v>
          </cell>
          <cell r="D30" t="str">
            <v>AC Berlin</v>
          </cell>
          <cell r="E30" t="str">
            <v xml:space="preserve"> -</v>
          </cell>
          <cell r="F30" t="str">
            <v>Thermia Karlovy Vary</v>
          </cell>
          <cell r="G30" t="str">
            <v>mU16  EOSC Offenbach</v>
          </cell>
          <cell r="H30">
            <v>33</v>
          </cell>
          <cell r="I30">
            <v>54</v>
          </cell>
        </row>
        <row r="31">
          <cell r="A31" t="str">
            <v>mU16-023</v>
          </cell>
          <cell r="B31" t="str">
            <v>SA•1845•QD</v>
          </cell>
          <cell r="C31" t="str">
            <v>mU16 Gr 4</v>
          </cell>
          <cell r="D31" t="str">
            <v>AC Berlin</v>
          </cell>
          <cell r="E31" t="str">
            <v xml:space="preserve"> -</v>
          </cell>
          <cell r="F31" t="str">
            <v>AMTV/Meiendorfer SV 2</v>
          </cell>
          <cell r="G31" t="str">
            <v>mU16  MKS MOS Konin</v>
          </cell>
          <cell r="H31">
            <v>23</v>
          </cell>
          <cell r="I31">
            <v>48</v>
          </cell>
        </row>
        <row r="32">
          <cell r="A32" t="str">
            <v>mU16-024</v>
          </cell>
          <cell r="B32" t="str">
            <v>SA•1930•QD</v>
          </cell>
          <cell r="C32" t="str">
            <v>mU16 Gr 4</v>
          </cell>
          <cell r="D32" t="str">
            <v>Thermia Karlovy Vary</v>
          </cell>
          <cell r="E32" t="str">
            <v xml:space="preserve"> -</v>
          </cell>
          <cell r="F32" t="str">
            <v>EOSC Offenbach</v>
          </cell>
          <cell r="G32" t="str">
            <v>mU16  AMTV/Meiendorfer SV 2</v>
          </cell>
          <cell r="H32">
            <v>52</v>
          </cell>
          <cell r="I32">
            <v>31</v>
          </cell>
        </row>
        <row r="34">
          <cell r="A34" t="str">
            <v>mU16-025</v>
          </cell>
          <cell r="B34" t="str">
            <v>SA•0900•QD</v>
          </cell>
          <cell r="C34" t="str">
            <v>mU16 Gr 5</v>
          </cell>
          <cell r="D34" t="str">
            <v>Hertener Löwen</v>
          </cell>
          <cell r="E34" t="str">
            <v xml:space="preserve"> -</v>
          </cell>
          <cell r="F34" t="str">
            <v>VfL Pinneberg 2</v>
          </cell>
          <cell r="G34" t="str">
            <v>mU16  MKS MOS Konin</v>
          </cell>
          <cell r="H34">
            <v>65</v>
          </cell>
          <cell r="I34">
            <v>13</v>
          </cell>
        </row>
        <row r="35">
          <cell r="A35" t="str">
            <v>mU16-026</v>
          </cell>
          <cell r="B35" t="str">
            <v>SA•0945•QD</v>
          </cell>
          <cell r="C35" t="str">
            <v>mU16 Gr 5</v>
          </cell>
          <cell r="D35" t="str">
            <v>MKS MOS Konin</v>
          </cell>
          <cell r="E35" t="str">
            <v xml:space="preserve"> -</v>
          </cell>
          <cell r="F35" t="str">
            <v>Rumelner TV 1</v>
          </cell>
          <cell r="G35" t="str">
            <v>mU16  VfL Pinneberg 2</v>
          </cell>
          <cell r="H35">
            <v>18</v>
          </cell>
          <cell r="I35">
            <v>44</v>
          </cell>
        </row>
        <row r="36">
          <cell r="A36" t="str">
            <v>mU16-027</v>
          </cell>
          <cell r="B36" t="str">
            <v>SA•1245•QD</v>
          </cell>
          <cell r="C36" t="str">
            <v>mU16 Gr 5</v>
          </cell>
          <cell r="D36" t="str">
            <v>Hertener Löwen</v>
          </cell>
          <cell r="E36" t="str">
            <v xml:space="preserve"> -</v>
          </cell>
          <cell r="F36" t="str">
            <v>MKS MOS Konin</v>
          </cell>
          <cell r="G36" t="str">
            <v>wU18  Eintracht Frankfurt</v>
          </cell>
          <cell r="H36">
            <v>50</v>
          </cell>
          <cell r="I36">
            <v>28</v>
          </cell>
        </row>
        <row r="37">
          <cell r="A37" t="str">
            <v>mU16-028</v>
          </cell>
          <cell r="B37" t="str">
            <v>SA•1330•QD</v>
          </cell>
          <cell r="C37" t="str">
            <v>mU16 Gr 5</v>
          </cell>
          <cell r="D37" t="str">
            <v>Rumelner TV 1</v>
          </cell>
          <cell r="E37" t="str">
            <v xml:space="preserve"> -</v>
          </cell>
          <cell r="F37" t="str">
            <v>VfL Pinneberg 2</v>
          </cell>
          <cell r="G37" t="str">
            <v>mU16  MKS MOS Konin</v>
          </cell>
          <cell r="H37">
            <v>34</v>
          </cell>
          <cell r="I37">
            <v>42</v>
          </cell>
        </row>
        <row r="38">
          <cell r="A38" t="str">
            <v>mU16-029</v>
          </cell>
          <cell r="B38" t="str">
            <v>SA•1715•QD</v>
          </cell>
          <cell r="C38" t="str">
            <v>mU16 Gr 5</v>
          </cell>
          <cell r="D38" t="str">
            <v>Rumelner TV 1</v>
          </cell>
          <cell r="E38" t="str">
            <v xml:space="preserve"> -</v>
          </cell>
          <cell r="F38" t="str">
            <v>Hertener Löwen</v>
          </cell>
          <cell r="G38" t="str">
            <v>wU18  DJK Essen Frintrop</v>
          </cell>
          <cell r="H38">
            <v>19</v>
          </cell>
          <cell r="I38">
            <v>88</v>
          </cell>
        </row>
        <row r="39">
          <cell r="A39" t="str">
            <v>mU16-030</v>
          </cell>
          <cell r="B39" t="str">
            <v>SA•1800•QD</v>
          </cell>
          <cell r="C39" t="str">
            <v>mU16 Gr 5</v>
          </cell>
          <cell r="D39" t="str">
            <v>VfL Pinneberg 2</v>
          </cell>
          <cell r="E39" t="str">
            <v xml:space="preserve"> -</v>
          </cell>
          <cell r="F39" t="str">
            <v>MKS MOS Konin</v>
          </cell>
          <cell r="G39" t="str">
            <v>mU16  Hertener Löwen</v>
          </cell>
          <cell r="H39">
            <v>29</v>
          </cell>
          <cell r="I39">
            <v>31</v>
          </cell>
        </row>
        <row r="41">
          <cell r="A41" t="str">
            <v>mU16-031</v>
          </cell>
          <cell r="B41" t="str">
            <v>SA•1115•QA</v>
          </cell>
          <cell r="C41" t="str">
            <v>mU16 Gr 6</v>
          </cell>
          <cell r="D41" t="str">
            <v>Wf Spandau 04</v>
          </cell>
          <cell r="E41" t="str">
            <v xml:space="preserve"> -</v>
          </cell>
          <cell r="F41" t="str">
            <v>Flying Foxes</v>
          </cell>
          <cell r="G41" t="str">
            <v>wU16  SG Wolfenbüttel</v>
          </cell>
          <cell r="H41">
            <v>42</v>
          </cell>
          <cell r="I41">
            <v>46</v>
          </cell>
        </row>
        <row r="42">
          <cell r="A42" t="str">
            <v>mU16-032</v>
          </cell>
          <cell r="B42" t="str">
            <v>SA•1200•QA</v>
          </cell>
          <cell r="C42" t="str">
            <v>mU16 Gr 6</v>
          </cell>
          <cell r="D42" t="str">
            <v>BC Marburg</v>
          </cell>
          <cell r="E42" t="str">
            <v xml:space="preserve"> -</v>
          </cell>
          <cell r="F42" t="str">
            <v>AMTV/Meiendorfer SV 1</v>
          </cell>
          <cell r="G42" t="str">
            <v>mU16  Flying Foxes</v>
          </cell>
          <cell r="H42">
            <v>23</v>
          </cell>
          <cell r="I42">
            <v>28</v>
          </cell>
        </row>
        <row r="43">
          <cell r="A43" t="str">
            <v>mU16-033</v>
          </cell>
          <cell r="B43" t="str">
            <v>SA•1500•QA</v>
          </cell>
          <cell r="C43" t="str">
            <v>mU16 Gr 6</v>
          </cell>
          <cell r="D43" t="str">
            <v>Wf Spandau 04</v>
          </cell>
          <cell r="E43" t="str">
            <v xml:space="preserve"> -</v>
          </cell>
          <cell r="F43" t="str">
            <v>BC Marburg</v>
          </cell>
          <cell r="G43" t="str">
            <v>wU16  Elmshorner MTV</v>
          </cell>
          <cell r="H43">
            <v>44</v>
          </cell>
          <cell r="I43">
            <v>19</v>
          </cell>
        </row>
        <row r="44">
          <cell r="A44" t="str">
            <v>mU16-034</v>
          </cell>
          <cell r="B44" t="str">
            <v>SA•1545•QA</v>
          </cell>
          <cell r="C44" t="str">
            <v>mU16 Gr 6</v>
          </cell>
          <cell r="D44" t="str">
            <v>AMTV/Meiendorfer SV 1</v>
          </cell>
          <cell r="E44" t="str">
            <v xml:space="preserve"> -</v>
          </cell>
          <cell r="F44" t="str">
            <v>Flying Foxes</v>
          </cell>
          <cell r="G44" t="str">
            <v>mU16  BC Marburg</v>
          </cell>
          <cell r="H44">
            <v>14</v>
          </cell>
          <cell r="I44">
            <v>45</v>
          </cell>
        </row>
        <row r="45">
          <cell r="A45" t="str">
            <v>mU16-035</v>
          </cell>
          <cell r="B45" t="str">
            <v>SA•2015•PA</v>
          </cell>
          <cell r="C45" t="str">
            <v>mU16 Gr 6</v>
          </cell>
          <cell r="D45" t="str">
            <v>AMTV/Meiendorfer SV 1</v>
          </cell>
          <cell r="E45" t="str">
            <v xml:space="preserve"> -</v>
          </cell>
          <cell r="F45" t="str">
            <v>Wf Spandau 04</v>
          </cell>
          <cell r="G45" t="str">
            <v>wU16  CB Recklinghausen</v>
          </cell>
          <cell r="H45">
            <v>39</v>
          </cell>
          <cell r="I45">
            <v>52</v>
          </cell>
        </row>
        <row r="46">
          <cell r="A46" t="str">
            <v>mU16-036</v>
          </cell>
          <cell r="B46" t="str">
            <v>SA•2015•PB</v>
          </cell>
          <cell r="C46" t="str">
            <v>mU16 Gr 6</v>
          </cell>
          <cell r="D46" t="str">
            <v>Flying Foxes</v>
          </cell>
          <cell r="E46" t="str">
            <v xml:space="preserve"> -</v>
          </cell>
          <cell r="F46" t="str">
            <v>BC Marburg</v>
          </cell>
          <cell r="G46" t="str">
            <v>wU16  Motala Basket</v>
          </cell>
          <cell r="H46">
            <v>55</v>
          </cell>
          <cell r="I46">
            <v>21</v>
          </cell>
        </row>
        <row r="48">
          <cell r="A48" t="str">
            <v>mU16-037</v>
          </cell>
          <cell r="B48" t="str">
            <v>SA•0900•QB</v>
          </cell>
          <cell r="C48" t="str">
            <v>mU16 Gr 7</v>
          </cell>
          <cell r="D48" t="str">
            <v>UKJ Tyrolia</v>
          </cell>
          <cell r="E48" t="str">
            <v xml:space="preserve"> -</v>
          </cell>
          <cell r="F48" t="str">
            <v>Rumelner TV 2</v>
          </cell>
          <cell r="G48" t="str">
            <v>mU16  Järva Demons</v>
          </cell>
          <cell r="H48">
            <v>95</v>
          </cell>
          <cell r="I48">
            <v>16</v>
          </cell>
        </row>
        <row r="49">
          <cell r="A49" t="str">
            <v>mU16-038</v>
          </cell>
          <cell r="B49" t="str">
            <v>SA•0900•QC</v>
          </cell>
          <cell r="C49" t="str">
            <v>mU16 Gr 7</v>
          </cell>
          <cell r="D49" t="str">
            <v>Eintracht Frankfurt 1</v>
          </cell>
          <cell r="E49" t="str">
            <v xml:space="preserve"> -</v>
          </cell>
          <cell r="F49" t="str">
            <v>Rotenburg/Scheeßel</v>
          </cell>
          <cell r="G49" t="str">
            <v>mU16  BG Zehlendorf 2</v>
          </cell>
          <cell r="H49">
            <v>61</v>
          </cell>
          <cell r="I49">
            <v>16</v>
          </cell>
        </row>
        <row r="50">
          <cell r="A50" t="str">
            <v>mU16-039</v>
          </cell>
          <cell r="B50" t="str">
            <v>SA•1330•QB</v>
          </cell>
          <cell r="C50" t="str">
            <v>mU16 Gr 7</v>
          </cell>
          <cell r="D50" t="str">
            <v>UKJ Tyrolia</v>
          </cell>
          <cell r="E50" t="str">
            <v xml:space="preserve"> -</v>
          </cell>
          <cell r="F50" t="str">
            <v>Eintracht Frankfurt 1</v>
          </cell>
          <cell r="G50" t="str">
            <v>mU16  Emder TV</v>
          </cell>
          <cell r="H50">
            <v>32</v>
          </cell>
          <cell r="I50">
            <v>36</v>
          </cell>
        </row>
        <row r="51">
          <cell r="A51" t="str">
            <v>mU16-040</v>
          </cell>
          <cell r="B51" t="str">
            <v>SA•1330•QC</v>
          </cell>
          <cell r="C51" t="str">
            <v>mU16 Gr 7</v>
          </cell>
          <cell r="D51" t="str">
            <v>Rotenburg/Scheeßel</v>
          </cell>
          <cell r="E51" t="str">
            <v xml:space="preserve"> -</v>
          </cell>
          <cell r="F51" t="str">
            <v>Rumelner TV 2</v>
          </cell>
          <cell r="G51" t="str">
            <v>mU16  VfL Pinneberg 1</v>
          </cell>
          <cell r="H51">
            <v>53</v>
          </cell>
          <cell r="I51">
            <v>23</v>
          </cell>
        </row>
        <row r="52">
          <cell r="A52" t="str">
            <v>mU16-041</v>
          </cell>
          <cell r="B52" t="str">
            <v>SA•1715•QB</v>
          </cell>
          <cell r="C52" t="str">
            <v>mU16 Gr 7</v>
          </cell>
          <cell r="D52" t="str">
            <v>Rotenburg/Scheeßel</v>
          </cell>
          <cell r="E52" t="str">
            <v xml:space="preserve"> -</v>
          </cell>
          <cell r="F52" t="str">
            <v>UKJ Tyrolia</v>
          </cell>
          <cell r="G52" t="str">
            <v>mU16  CB Recklinghausen</v>
          </cell>
          <cell r="H52">
            <v>37</v>
          </cell>
          <cell r="I52">
            <v>51</v>
          </cell>
        </row>
        <row r="53">
          <cell r="A53" t="str">
            <v>mU16-042</v>
          </cell>
          <cell r="B53" t="str">
            <v>SA•1715•QC</v>
          </cell>
          <cell r="C53" t="str">
            <v>mU16 Gr 7</v>
          </cell>
          <cell r="D53" t="str">
            <v>Rumelner TV 2</v>
          </cell>
          <cell r="E53" t="str">
            <v xml:space="preserve"> -</v>
          </cell>
          <cell r="F53" t="str">
            <v>Eintracht Frankfurt 1</v>
          </cell>
          <cell r="G53" t="str">
            <v>mU16  Emder TV</v>
          </cell>
          <cell r="H53">
            <v>15</v>
          </cell>
          <cell r="I53">
            <v>77</v>
          </cell>
        </row>
        <row r="55">
          <cell r="A55" t="str">
            <v>mU16-043</v>
          </cell>
          <cell r="B55" t="str">
            <v>SA•0945•QC</v>
          </cell>
          <cell r="C55" t="str">
            <v>mU16 Gr 8</v>
          </cell>
          <cell r="D55" t="str">
            <v>BG Zehlendorf 2</v>
          </cell>
          <cell r="E55" t="str">
            <v xml:space="preserve"> -</v>
          </cell>
          <cell r="F55" t="str">
            <v>TV Dieburg Blues</v>
          </cell>
          <cell r="G55" t="str">
            <v>mU16  Rotenburg/Scheeßel</v>
          </cell>
          <cell r="H55">
            <v>20</v>
          </cell>
          <cell r="I55">
            <v>69</v>
          </cell>
        </row>
        <row r="56">
          <cell r="A56" t="str">
            <v>mU16-044</v>
          </cell>
          <cell r="B56" t="str">
            <v>SA•0945•QB</v>
          </cell>
          <cell r="C56" t="str">
            <v>mU16 Gr 8</v>
          </cell>
          <cell r="D56" t="str">
            <v>Järva Demons</v>
          </cell>
          <cell r="E56" t="str">
            <v xml:space="preserve"> -</v>
          </cell>
          <cell r="F56" t="str">
            <v>Lehrter SV</v>
          </cell>
          <cell r="G56" t="str">
            <v>mU16  Rumelner TV 2</v>
          </cell>
          <cell r="H56">
            <v>57</v>
          </cell>
          <cell r="I56">
            <v>25</v>
          </cell>
        </row>
        <row r="57">
          <cell r="A57" t="str">
            <v>mU16-045</v>
          </cell>
          <cell r="B57" t="str">
            <v>SA•1415•QC</v>
          </cell>
          <cell r="C57" t="str">
            <v>mU16 Gr 8</v>
          </cell>
          <cell r="D57" t="str">
            <v>BG Zehlendorf 2</v>
          </cell>
          <cell r="E57" t="str">
            <v xml:space="preserve"> -</v>
          </cell>
          <cell r="F57" t="str">
            <v>Järva Demons</v>
          </cell>
          <cell r="G57" t="str">
            <v>mU16  Rumelner TV 2</v>
          </cell>
          <cell r="H57">
            <v>25</v>
          </cell>
          <cell r="I57">
            <v>72</v>
          </cell>
        </row>
        <row r="58">
          <cell r="A58" t="str">
            <v>mU16-046</v>
          </cell>
          <cell r="B58" t="str">
            <v>SA•1415•QB</v>
          </cell>
          <cell r="C58" t="str">
            <v>mU16 Gr 8</v>
          </cell>
          <cell r="D58" t="str">
            <v>Lehrter SV</v>
          </cell>
          <cell r="E58" t="str">
            <v xml:space="preserve"> -</v>
          </cell>
          <cell r="F58" t="str">
            <v>TV Dieburg Blues</v>
          </cell>
          <cell r="G58" t="str">
            <v>mU16  Eintracht Frankfurt 1</v>
          </cell>
          <cell r="H58">
            <v>22</v>
          </cell>
          <cell r="I58">
            <v>50</v>
          </cell>
        </row>
        <row r="59">
          <cell r="A59" t="str">
            <v>mU16-047</v>
          </cell>
          <cell r="B59" t="str">
            <v>SA•1800•QC</v>
          </cell>
          <cell r="C59" t="str">
            <v>mU16 Gr 8</v>
          </cell>
          <cell r="D59" t="str">
            <v>Lehrter SV</v>
          </cell>
          <cell r="E59" t="str">
            <v xml:space="preserve"> -</v>
          </cell>
          <cell r="F59" t="str">
            <v>BG Zehlendorf 2</v>
          </cell>
          <cell r="G59" t="str">
            <v>mU16  Eintracht Frankfurt 1</v>
          </cell>
          <cell r="H59">
            <v>44</v>
          </cell>
          <cell r="I59">
            <v>41</v>
          </cell>
        </row>
        <row r="60">
          <cell r="A60" t="str">
            <v>mU16-048</v>
          </cell>
          <cell r="B60" t="str">
            <v>SA•1800•QB</v>
          </cell>
          <cell r="C60" t="str">
            <v>mU16 Gr 8</v>
          </cell>
          <cell r="D60" t="str">
            <v>TV Dieburg Blues</v>
          </cell>
          <cell r="E60" t="str">
            <v xml:space="preserve"> -</v>
          </cell>
          <cell r="F60" t="str">
            <v>Järva Demons</v>
          </cell>
          <cell r="G60" t="str">
            <v>mU16  UKJ Tyrolia</v>
          </cell>
          <cell r="H60">
            <v>25</v>
          </cell>
          <cell r="I60">
            <v>36</v>
          </cell>
        </row>
        <row r="63">
          <cell r="A63" t="str">
            <v>mU16-049</v>
          </cell>
          <cell r="B63" t="str">
            <v>SO•0900•QB</v>
          </cell>
          <cell r="C63" t="str">
            <v>mU16 Pl 1-16</v>
          </cell>
          <cell r="D63" t="str">
            <v>TV Dieburg Blues</v>
          </cell>
          <cell r="E63" t="str">
            <v xml:space="preserve"> -</v>
          </cell>
          <cell r="F63" t="str">
            <v>BG Zehlendorf 1</v>
          </cell>
          <cell r="G63" t="str">
            <v>mU16  Rumelner TV 1</v>
          </cell>
          <cell r="H63">
            <v>49</v>
          </cell>
          <cell r="I63">
            <v>25</v>
          </cell>
        </row>
        <row r="64">
          <cell r="A64" t="str">
            <v>mU16-050</v>
          </cell>
          <cell r="B64" t="str">
            <v>SO•0900•QD</v>
          </cell>
          <cell r="C64" t="str">
            <v>mU16 Pl 1-16</v>
          </cell>
          <cell r="D64" t="str">
            <v>UKJ Tyrolia</v>
          </cell>
          <cell r="E64" t="str">
            <v xml:space="preserve"> -</v>
          </cell>
          <cell r="F64" t="str">
            <v>DBV Charlottenburg</v>
          </cell>
          <cell r="G64" t="str">
            <v>mU16  Wf Spandau 04</v>
          </cell>
          <cell r="H64">
            <v>61</v>
          </cell>
          <cell r="I64">
            <v>34</v>
          </cell>
        </row>
        <row r="65">
          <cell r="A65" t="str">
            <v>mU16-051</v>
          </cell>
          <cell r="B65" t="str">
            <v>SO•0945•QD</v>
          </cell>
          <cell r="C65" t="str">
            <v>mU16 Pl 1-16</v>
          </cell>
          <cell r="D65" t="str">
            <v>Wf Spandau 04</v>
          </cell>
          <cell r="E65" t="str">
            <v xml:space="preserve"> -</v>
          </cell>
          <cell r="F65" t="str">
            <v>STK Szczecin</v>
          </cell>
          <cell r="G65" t="str">
            <v>mU16  DBV Charlottenburg</v>
          </cell>
          <cell r="H65">
            <v>26</v>
          </cell>
          <cell r="I65">
            <v>41</v>
          </cell>
        </row>
        <row r="66">
          <cell r="A66" t="str">
            <v>mU16-052</v>
          </cell>
          <cell r="B66" t="str">
            <v>SO•0945•QB</v>
          </cell>
          <cell r="C66" t="str">
            <v>mU16 Pl 1-16</v>
          </cell>
          <cell r="D66" t="str">
            <v>Rumelner TV 1</v>
          </cell>
          <cell r="E66" t="str">
            <v xml:space="preserve"> -</v>
          </cell>
          <cell r="F66" t="str">
            <v>Thermia Karlovy Vary</v>
          </cell>
          <cell r="G66" t="str">
            <v>mU16  BG Zehlendorf 1</v>
          </cell>
          <cell r="H66">
            <v>18</v>
          </cell>
          <cell r="I66">
            <v>57</v>
          </cell>
        </row>
        <row r="67">
          <cell r="A67" t="str">
            <v>mU16-053</v>
          </cell>
          <cell r="B67" t="str">
            <v>SO•1030•QA</v>
          </cell>
          <cell r="C67" t="str">
            <v>mU16 Pl 1-16</v>
          </cell>
          <cell r="D67" t="str">
            <v>AMTV/Meiendorfer SV 2</v>
          </cell>
          <cell r="E67" t="str">
            <v xml:space="preserve"> -</v>
          </cell>
          <cell r="F67" t="str">
            <v>Hertener Löwen</v>
          </cell>
          <cell r="G67" t="str">
            <v>wU16  Kieler TB</v>
          </cell>
          <cell r="H67">
            <v>25</v>
          </cell>
          <cell r="I67">
            <v>48</v>
          </cell>
        </row>
        <row r="68">
          <cell r="A68" t="str">
            <v>mU16-054</v>
          </cell>
          <cell r="B68" t="str">
            <v>SO•1030•QB</v>
          </cell>
          <cell r="C68" t="str">
            <v>mU16 Pl 1-16</v>
          </cell>
          <cell r="D68" t="str">
            <v>VfL Pinneberg 1</v>
          </cell>
          <cell r="E68" t="str">
            <v xml:space="preserve"> -</v>
          </cell>
          <cell r="F68" t="str">
            <v>Flying Foxes</v>
          </cell>
          <cell r="G68" t="str">
            <v>mU16  Thermia Karlovy Vary</v>
          </cell>
          <cell r="H68">
            <v>20</v>
          </cell>
          <cell r="I68">
            <v>52</v>
          </cell>
        </row>
        <row r="69">
          <cell r="A69" t="str">
            <v>mU16-055</v>
          </cell>
          <cell r="B69" t="str">
            <v>SO•1030•QC</v>
          </cell>
          <cell r="C69" t="str">
            <v>mU16 Pl 1-16</v>
          </cell>
          <cell r="D69" t="str">
            <v>Walddörfer SV</v>
          </cell>
          <cell r="E69" t="str">
            <v xml:space="preserve"> -</v>
          </cell>
          <cell r="F69" t="str">
            <v>Eintracht Frankfurt 1</v>
          </cell>
          <cell r="G69" t="str">
            <v>wU16  Kuenring Wien</v>
          </cell>
          <cell r="H69">
            <v>12</v>
          </cell>
          <cell r="I69">
            <v>54</v>
          </cell>
        </row>
        <row r="70">
          <cell r="A70" t="str">
            <v>mU16-056</v>
          </cell>
          <cell r="B70" t="str">
            <v>SO•1030•QD</v>
          </cell>
          <cell r="C70" t="str">
            <v>mU16 Pl 1-16</v>
          </cell>
          <cell r="D70" t="str">
            <v>ATV Haltern</v>
          </cell>
          <cell r="E70" t="str">
            <v xml:space="preserve"> -</v>
          </cell>
          <cell r="F70" t="str">
            <v>Järva Demons</v>
          </cell>
          <cell r="G70" t="str">
            <v>mU16  STK Szczecin</v>
          </cell>
          <cell r="H70">
            <v>15</v>
          </cell>
          <cell r="I70">
            <v>65</v>
          </cell>
        </row>
        <row r="71">
          <cell r="A71" t="str">
            <v>mU16-057</v>
          </cell>
          <cell r="B71" t="str">
            <v>SO•1115•QA</v>
          </cell>
          <cell r="C71" t="str">
            <v>mU16 Gr 17-32</v>
          </cell>
          <cell r="D71" t="str">
            <v>BG Zehlendorf 2</v>
          </cell>
          <cell r="E71" t="str">
            <v xml:space="preserve"> -</v>
          </cell>
          <cell r="F71" t="str">
            <v>TG 1837 Hanau</v>
          </cell>
          <cell r="G71" t="str">
            <v>mU16  Hertener Löwen</v>
          </cell>
          <cell r="H71">
            <v>28</v>
          </cell>
          <cell r="I71">
            <v>37</v>
          </cell>
        </row>
        <row r="72">
          <cell r="A72" t="str">
            <v>mU16-058</v>
          </cell>
          <cell r="B72" t="str">
            <v>SO•1115•QB</v>
          </cell>
          <cell r="C72" t="str">
            <v>mU16 Gr 17-32</v>
          </cell>
          <cell r="D72" t="str">
            <v>Rumelner TV 2</v>
          </cell>
          <cell r="E72" t="str">
            <v xml:space="preserve"> -</v>
          </cell>
          <cell r="F72" t="str">
            <v>Eintracht Frankfurt 2</v>
          </cell>
          <cell r="G72" t="str">
            <v>mU16  Flying Foxes</v>
          </cell>
          <cell r="H72">
            <v>44</v>
          </cell>
          <cell r="I72">
            <v>54</v>
          </cell>
        </row>
        <row r="73">
          <cell r="A73" t="str">
            <v>mU16-059</v>
          </cell>
          <cell r="B73" t="str">
            <v>SO•1115•QC</v>
          </cell>
          <cell r="C73" t="str">
            <v>mU16 Gr 17-32</v>
          </cell>
          <cell r="D73" t="str">
            <v>BC Marburg</v>
          </cell>
          <cell r="E73" t="str">
            <v xml:space="preserve"> -</v>
          </cell>
          <cell r="F73" t="str">
            <v>Emder TV</v>
          </cell>
          <cell r="G73" t="str">
            <v>mU16  Eintracht Frankfurt 1</v>
          </cell>
          <cell r="H73">
            <v>26</v>
          </cell>
          <cell r="I73">
            <v>27</v>
          </cell>
        </row>
        <row r="74">
          <cell r="A74" t="str">
            <v>mU16-060</v>
          </cell>
          <cell r="B74" t="str">
            <v>SO•1115•QD</v>
          </cell>
          <cell r="C74" t="str">
            <v>mU16 Gr 17-32</v>
          </cell>
          <cell r="D74" t="str">
            <v>MKS MOS Konin</v>
          </cell>
          <cell r="E74" t="str">
            <v xml:space="preserve"> -</v>
          </cell>
          <cell r="F74" t="str">
            <v>EOSC Offenbach</v>
          </cell>
          <cell r="G74" t="str">
            <v>mU16  Järva Demons</v>
          </cell>
          <cell r="H74">
            <v>38</v>
          </cell>
          <cell r="I74">
            <v>32</v>
          </cell>
        </row>
        <row r="75">
          <cell r="A75" t="str">
            <v>mU16-061</v>
          </cell>
          <cell r="B75" t="str">
            <v>SO•1200•QA</v>
          </cell>
          <cell r="C75" t="str">
            <v>mU16 Gr 17-32</v>
          </cell>
          <cell r="D75" t="str">
            <v>AC Berlin</v>
          </cell>
          <cell r="E75" t="str">
            <v xml:space="preserve"> -</v>
          </cell>
          <cell r="F75" t="str">
            <v>VfL Pinneberg 2</v>
          </cell>
          <cell r="G75" t="str">
            <v>mU16  TG 1837 Hanau</v>
          </cell>
          <cell r="H75">
            <v>49</v>
          </cell>
          <cell r="I75">
            <v>27</v>
          </cell>
        </row>
        <row r="76">
          <cell r="A76" t="str">
            <v>mU16-062</v>
          </cell>
          <cell r="B76" t="str">
            <v>SO•1200•QB</v>
          </cell>
          <cell r="C76" t="str">
            <v>mU16 Gr 17-32</v>
          </cell>
          <cell r="D76" t="str">
            <v>CB Recklinghausen</v>
          </cell>
          <cell r="E76" t="str">
            <v xml:space="preserve"> -</v>
          </cell>
          <cell r="F76" t="str">
            <v>AMTV/Meiendorfer SV 1</v>
          </cell>
          <cell r="G76" t="str">
            <v>mU16  Eintracht Frankfurt 2</v>
          </cell>
          <cell r="H76">
            <v>37</v>
          </cell>
          <cell r="I76">
            <v>22</v>
          </cell>
        </row>
        <row r="77">
          <cell r="A77" t="str">
            <v>mU16-063</v>
          </cell>
          <cell r="B77" t="str">
            <v>SO•1200•QC</v>
          </cell>
          <cell r="C77" t="str">
            <v>mU16 Gr 17-32</v>
          </cell>
          <cell r="D77" t="str">
            <v>UAB Wien</v>
          </cell>
          <cell r="E77" t="str">
            <v xml:space="preserve"> -</v>
          </cell>
          <cell r="F77" t="str">
            <v>Rotenburg/Scheeßel</v>
          </cell>
          <cell r="G77" t="str">
            <v>mU16  Emder TV</v>
          </cell>
          <cell r="H77">
            <v>20</v>
          </cell>
          <cell r="I77">
            <v>28</v>
          </cell>
        </row>
        <row r="78">
          <cell r="A78" t="str">
            <v>mU16-064</v>
          </cell>
          <cell r="B78" t="str">
            <v>SO•1200•QD</v>
          </cell>
          <cell r="C78" t="str">
            <v>mU16 Gr 17-32</v>
          </cell>
          <cell r="D78" t="str">
            <v>Klosterneuburg</v>
          </cell>
          <cell r="E78" t="str">
            <v xml:space="preserve"> -</v>
          </cell>
          <cell r="F78" t="str">
            <v>Lehrter SV</v>
          </cell>
          <cell r="G78" t="str">
            <v>mU16  EOSC Offenbach</v>
          </cell>
          <cell r="H78">
            <v>40</v>
          </cell>
          <cell r="I78">
            <v>46</v>
          </cell>
        </row>
        <row r="79">
          <cell r="A79" t="str">
            <v>mU16-065</v>
          </cell>
          <cell r="B79" t="str">
            <v>SO•1245•QD</v>
          </cell>
          <cell r="C79" t="str">
            <v>mU16 Pl 1-8</v>
          </cell>
          <cell r="D79" t="str">
            <v>TV Dieburg Blues</v>
          </cell>
          <cell r="E79" t="str">
            <v xml:space="preserve"> -</v>
          </cell>
          <cell r="F79" t="str">
            <v>UKJ Tyrolia</v>
          </cell>
          <cell r="G79" t="str">
            <v>mU16  Lehrter SV</v>
          </cell>
          <cell r="H79">
            <v>39</v>
          </cell>
          <cell r="I79">
            <v>35</v>
          </cell>
        </row>
        <row r="80">
          <cell r="A80" t="str">
            <v>mU16-066</v>
          </cell>
          <cell r="B80" t="str">
            <v>SO•1330•QD</v>
          </cell>
          <cell r="C80" t="str">
            <v>mU16 Pl 1-8</v>
          </cell>
          <cell r="D80" t="str">
            <v>STK Szczecin</v>
          </cell>
          <cell r="E80" t="str">
            <v xml:space="preserve"> -</v>
          </cell>
          <cell r="F80" t="str">
            <v>Thermia Karlovy Vary</v>
          </cell>
          <cell r="G80" t="str">
            <v>mU16  UKJ Tyrolia</v>
          </cell>
          <cell r="H80">
            <v>49</v>
          </cell>
          <cell r="I80">
            <v>24</v>
          </cell>
        </row>
        <row r="81">
          <cell r="A81" t="str">
            <v>mU16-067</v>
          </cell>
          <cell r="B81" t="str">
            <v>SO•1415•QB</v>
          </cell>
          <cell r="C81" t="str">
            <v>mU16 Pl 1-8</v>
          </cell>
          <cell r="D81" t="str">
            <v>Hertener Löwen</v>
          </cell>
          <cell r="E81" t="str">
            <v xml:space="preserve"> -</v>
          </cell>
          <cell r="F81" t="str">
            <v>Flying Foxes</v>
          </cell>
          <cell r="G81" t="str">
            <v>mU16  Wf Spandau 04</v>
          </cell>
          <cell r="H81">
            <v>30</v>
          </cell>
          <cell r="I81">
            <v>37</v>
          </cell>
        </row>
        <row r="82">
          <cell r="A82" t="str">
            <v>mU16-068</v>
          </cell>
          <cell r="B82" t="str">
            <v>SO•1415•QD</v>
          </cell>
          <cell r="C82" t="str">
            <v>mU16 Pl 1-8</v>
          </cell>
          <cell r="D82" t="str">
            <v>Eintracht Frankfurt 1</v>
          </cell>
          <cell r="E82" t="str">
            <v xml:space="preserve"> -</v>
          </cell>
          <cell r="F82" t="str">
            <v>Järva Demons</v>
          </cell>
          <cell r="G82" t="str">
            <v>mU16  Thermia Karlovy Vary</v>
          </cell>
          <cell r="H82">
            <v>47</v>
          </cell>
          <cell r="I82">
            <v>37</v>
          </cell>
        </row>
        <row r="83">
          <cell r="A83" t="str">
            <v>mU16-069</v>
          </cell>
          <cell r="B83" t="str">
            <v>SO•1245•QB</v>
          </cell>
          <cell r="C83" t="str">
            <v>mU16 Pl 9-16</v>
          </cell>
          <cell r="D83" t="str">
            <v>DBV Charlottenburg</v>
          </cell>
          <cell r="E83" t="str">
            <v xml:space="preserve"> -</v>
          </cell>
          <cell r="F83" t="str">
            <v>BG Zehlendorf 1</v>
          </cell>
          <cell r="G83" t="str">
            <v>mU16  AMTV/Meiendorfer SV 1</v>
          </cell>
          <cell r="H83">
            <v>38</v>
          </cell>
          <cell r="I83">
            <v>36</v>
          </cell>
        </row>
        <row r="84">
          <cell r="A84" t="str">
            <v>mU16-070</v>
          </cell>
          <cell r="B84" t="str">
            <v>SO•1330•QB</v>
          </cell>
          <cell r="C84" t="str">
            <v>mU16 Pl 9-16</v>
          </cell>
          <cell r="D84" t="str">
            <v>Rumelner TV 1</v>
          </cell>
          <cell r="E84" t="str">
            <v xml:space="preserve"> -</v>
          </cell>
          <cell r="F84" t="str">
            <v>Wf Spandau 04</v>
          </cell>
          <cell r="G84" t="str">
            <v>mU16  BG Zehlendorf 1</v>
          </cell>
          <cell r="H84">
            <v>26</v>
          </cell>
          <cell r="I84">
            <v>60</v>
          </cell>
        </row>
        <row r="85">
          <cell r="A85" t="str">
            <v>mU16-071</v>
          </cell>
          <cell r="B85" t="str">
            <v>SO•1415•QA</v>
          </cell>
          <cell r="C85" t="str">
            <v>mU16 Pl 9-16</v>
          </cell>
          <cell r="D85" t="str">
            <v>VfL Pinneberg 1</v>
          </cell>
          <cell r="E85" t="str">
            <v xml:space="preserve"> -</v>
          </cell>
          <cell r="F85" t="str">
            <v>AMTV/Meiendorfer SV 2</v>
          </cell>
          <cell r="G85" t="str">
            <v>wU16  LA Berlin</v>
          </cell>
          <cell r="H85">
            <v>35</v>
          </cell>
          <cell r="I85">
            <v>42</v>
          </cell>
        </row>
        <row r="86">
          <cell r="A86" t="str">
            <v>mU16-072</v>
          </cell>
          <cell r="B86" t="str">
            <v>SO•1415•QC</v>
          </cell>
          <cell r="C86" t="str">
            <v>mU16 Pl 9-16</v>
          </cell>
          <cell r="D86" t="str">
            <v>ATV Haltern</v>
          </cell>
          <cell r="E86" t="str">
            <v xml:space="preserve"> -</v>
          </cell>
          <cell r="F86" t="str">
            <v>Walddörfer SV</v>
          </cell>
          <cell r="G86" t="str">
            <v>wU16  Motala Basket</v>
          </cell>
          <cell r="H86">
            <v>34</v>
          </cell>
          <cell r="I86">
            <v>32</v>
          </cell>
        </row>
        <row r="87">
          <cell r="A87" t="str">
            <v>mU16-073</v>
          </cell>
          <cell r="B87" t="str">
            <v>SO•1500•QB</v>
          </cell>
          <cell r="C87" t="str">
            <v>mU16 Pl 17-24</v>
          </cell>
          <cell r="D87" t="str">
            <v>TG 1837 Hanau</v>
          </cell>
          <cell r="E87" t="str">
            <v xml:space="preserve"> -</v>
          </cell>
          <cell r="F87" t="str">
            <v>Eintracht Frankfurt 2</v>
          </cell>
          <cell r="G87" t="str">
            <v>mU16  Flying Foxes</v>
          </cell>
          <cell r="H87">
            <v>36</v>
          </cell>
          <cell r="I87">
            <v>62</v>
          </cell>
        </row>
        <row r="88">
          <cell r="A88" t="str">
            <v>mU16-074</v>
          </cell>
          <cell r="B88" t="str">
            <v>SO•1500•QD</v>
          </cell>
          <cell r="C88" t="str">
            <v>mU16 Pl 17-24</v>
          </cell>
          <cell r="D88" t="str">
            <v>Emder TV</v>
          </cell>
          <cell r="E88" t="str">
            <v xml:space="preserve"> -</v>
          </cell>
          <cell r="F88" t="str">
            <v>MKS MOS Konin</v>
          </cell>
          <cell r="G88" t="str">
            <v>mU16  Järva Demons</v>
          </cell>
          <cell r="H88">
            <v>16</v>
          </cell>
          <cell r="I88">
            <v>37</v>
          </cell>
        </row>
        <row r="89">
          <cell r="A89" t="str">
            <v>mU16-075</v>
          </cell>
          <cell r="B89" t="str">
            <v>SO•1545•QB</v>
          </cell>
          <cell r="C89" t="str">
            <v>mU16 Pl 17-24</v>
          </cell>
          <cell r="D89" t="str">
            <v>AC Berlin</v>
          </cell>
          <cell r="E89" t="str">
            <v xml:space="preserve"> -</v>
          </cell>
          <cell r="F89" t="str">
            <v>CB Recklinghausen</v>
          </cell>
          <cell r="G89" t="str">
            <v>mU16  Eintracht Frankfurt 2</v>
          </cell>
          <cell r="H89">
            <v>53</v>
          </cell>
          <cell r="I89">
            <v>20</v>
          </cell>
        </row>
        <row r="90">
          <cell r="A90" t="str">
            <v>mU16-076</v>
          </cell>
          <cell r="B90" t="str">
            <v>SO•1545•QD</v>
          </cell>
          <cell r="C90" t="str">
            <v>mU16 Pl 17-24</v>
          </cell>
          <cell r="D90" t="str">
            <v>Rotenburg/Scheeßel</v>
          </cell>
          <cell r="E90" t="str">
            <v xml:space="preserve"> -</v>
          </cell>
          <cell r="F90" t="str">
            <v>Lehrter SV</v>
          </cell>
          <cell r="G90" t="str">
            <v>mU16  MKS MOS Konin</v>
          </cell>
          <cell r="H90">
            <v>56</v>
          </cell>
          <cell r="I90">
            <v>23</v>
          </cell>
        </row>
        <row r="91">
          <cell r="A91" t="str">
            <v>mU16-077</v>
          </cell>
          <cell r="B91" t="str">
            <v>SO•1500•QA</v>
          </cell>
          <cell r="C91" t="str">
            <v>mU16 Pl 25-32</v>
          </cell>
          <cell r="D91" t="str">
            <v>Rumelner TV 2</v>
          </cell>
          <cell r="E91" t="str">
            <v xml:space="preserve"> -</v>
          </cell>
          <cell r="F91" t="str">
            <v>BG Zehlendorf 2</v>
          </cell>
          <cell r="G91" t="str">
            <v>mU16  AMTV/Meiendorfer SV 2</v>
          </cell>
          <cell r="H91">
            <v>23</v>
          </cell>
          <cell r="I91">
            <v>63</v>
          </cell>
        </row>
        <row r="92">
          <cell r="A92" t="str">
            <v>mU16-078</v>
          </cell>
          <cell r="B92" t="str">
            <v>SO•1500•QC</v>
          </cell>
          <cell r="C92" t="str">
            <v>mU16 Pl 25-32</v>
          </cell>
          <cell r="D92" t="str">
            <v>EOSC Offenbach</v>
          </cell>
          <cell r="E92" t="str">
            <v xml:space="preserve"> -</v>
          </cell>
          <cell r="F92" t="str">
            <v>BC Marburg</v>
          </cell>
          <cell r="G92" t="str">
            <v>mU16  Walddörfer SV</v>
          </cell>
          <cell r="H92">
            <v>40</v>
          </cell>
          <cell r="I92">
            <v>47</v>
          </cell>
        </row>
        <row r="93">
          <cell r="A93" t="str">
            <v>mU16-079</v>
          </cell>
          <cell r="B93" t="str">
            <v>SO•1545•QA</v>
          </cell>
          <cell r="C93" t="str">
            <v>mU16 Pl 25-32</v>
          </cell>
          <cell r="D93" t="str">
            <v>AMTV/Meiendorfer SV 1</v>
          </cell>
          <cell r="E93" t="str">
            <v xml:space="preserve"> -</v>
          </cell>
          <cell r="F93" t="str">
            <v>VfL Pinneberg 2</v>
          </cell>
          <cell r="G93" t="str">
            <v>mU16  BG Zehlendorf 2</v>
          </cell>
          <cell r="H93">
            <v>18</v>
          </cell>
          <cell r="I93">
            <v>36</v>
          </cell>
        </row>
        <row r="94">
          <cell r="A94" t="str">
            <v>mU16-080</v>
          </cell>
          <cell r="B94" t="str">
            <v>SO•1545•QC</v>
          </cell>
          <cell r="C94" t="str">
            <v>mU16 Pl 25-32</v>
          </cell>
          <cell r="D94" t="str">
            <v>Klosterneuburg</v>
          </cell>
          <cell r="E94" t="str">
            <v xml:space="preserve"> -</v>
          </cell>
          <cell r="F94" t="str">
            <v>UAB Wien</v>
          </cell>
          <cell r="G94" t="str">
            <v>mU16  BC Marburg</v>
          </cell>
          <cell r="H94">
            <v>34</v>
          </cell>
          <cell r="I94">
            <v>77</v>
          </cell>
        </row>
        <row r="95">
          <cell r="A95" t="str">
            <v>mU16-081</v>
          </cell>
          <cell r="B95" t="str">
            <v>SO•1715•QD</v>
          </cell>
          <cell r="C95" t="str">
            <v>mU16 Pl 1-4</v>
          </cell>
          <cell r="D95" t="str">
            <v>TV Dieburg Blues</v>
          </cell>
          <cell r="E95" t="str">
            <v xml:space="preserve"> -</v>
          </cell>
          <cell r="F95" t="str">
            <v>STK Szczecin</v>
          </cell>
          <cell r="G95" t="str">
            <v>wU18  Lehrter SV</v>
          </cell>
          <cell r="H95">
            <v>57</v>
          </cell>
          <cell r="I95">
            <v>43</v>
          </cell>
        </row>
        <row r="96">
          <cell r="A96" t="str">
            <v>mU16-082</v>
          </cell>
          <cell r="B96" t="str">
            <v>SO•1800•QD</v>
          </cell>
          <cell r="C96" t="str">
            <v>mU16 Pl 1-4</v>
          </cell>
          <cell r="D96" t="str">
            <v>Flying Foxes</v>
          </cell>
          <cell r="E96" t="str">
            <v xml:space="preserve"> -</v>
          </cell>
          <cell r="F96" t="str">
            <v>Eintracht Frankfurt 1</v>
          </cell>
          <cell r="G96" t="str">
            <v>mU16  STK Szczecin</v>
          </cell>
          <cell r="H96">
            <v>45</v>
          </cell>
          <cell r="I96">
            <v>48</v>
          </cell>
        </row>
        <row r="97">
          <cell r="A97" t="str">
            <v>mU16-083</v>
          </cell>
          <cell r="B97" t="str">
            <v>SO•1715•QB</v>
          </cell>
          <cell r="C97" t="str">
            <v>mU16 Pl 5-8</v>
          </cell>
          <cell r="D97" t="str">
            <v>Thermia Karlovy Vary</v>
          </cell>
          <cell r="E97" t="str">
            <v xml:space="preserve"> -</v>
          </cell>
          <cell r="F97" t="str">
            <v>UKJ Tyrolia</v>
          </cell>
          <cell r="G97" t="str">
            <v>wU18  Basketball Berlin Süd</v>
          </cell>
          <cell r="H97">
            <v>45</v>
          </cell>
          <cell r="I97">
            <v>52</v>
          </cell>
        </row>
        <row r="98">
          <cell r="A98" t="str">
            <v>mU16-084</v>
          </cell>
          <cell r="B98" t="str">
            <v>SO•1845•QD</v>
          </cell>
          <cell r="C98" t="str">
            <v>mU16 Pl 5-8</v>
          </cell>
          <cell r="D98" t="str">
            <v>Järva Demons</v>
          </cell>
          <cell r="E98" t="str">
            <v xml:space="preserve"> -</v>
          </cell>
          <cell r="F98" t="str">
            <v>Hertener Löwen</v>
          </cell>
          <cell r="G98" t="str">
            <v>mU16  Eintracht Frankfurt 1</v>
          </cell>
          <cell r="H98">
            <v>44</v>
          </cell>
          <cell r="I98">
            <v>20</v>
          </cell>
        </row>
        <row r="99">
          <cell r="A99" t="str">
            <v>mU16-085</v>
          </cell>
          <cell r="B99" t="str">
            <v>SO•1715•QA</v>
          </cell>
          <cell r="C99" t="str">
            <v>mU16 Pl 9-12</v>
          </cell>
          <cell r="D99" t="str">
            <v>DBV Charlottenburg</v>
          </cell>
          <cell r="E99" t="str">
            <v xml:space="preserve"> -</v>
          </cell>
          <cell r="F99" t="str">
            <v>Wf Spandau 04</v>
          </cell>
          <cell r="G99" t="str">
            <v>wU16  Kieler TB</v>
          </cell>
          <cell r="H99">
            <v>31</v>
          </cell>
          <cell r="I99">
            <v>33</v>
          </cell>
        </row>
        <row r="100">
          <cell r="A100" t="str">
            <v>mU16-086</v>
          </cell>
          <cell r="B100" t="str">
            <v>SO•1845•QC</v>
          </cell>
          <cell r="C100" t="str">
            <v>mU16 Pl 9-12</v>
          </cell>
          <cell r="D100" t="str">
            <v>AMTV/Meiendorfer SV 2</v>
          </cell>
          <cell r="E100" t="str">
            <v xml:space="preserve"> -</v>
          </cell>
          <cell r="F100" t="str">
            <v>ATV Haltern</v>
          </cell>
          <cell r="G100" t="str">
            <v>mU16  VfL Pinneberg 1</v>
          </cell>
          <cell r="H100">
            <v>61</v>
          </cell>
          <cell r="I100">
            <v>32</v>
          </cell>
        </row>
        <row r="101">
          <cell r="A101" t="str">
            <v>mU16-087</v>
          </cell>
          <cell r="B101" t="str">
            <v>SO•1715•QC</v>
          </cell>
          <cell r="C101" t="str">
            <v>mU16 Pl 13-16</v>
          </cell>
          <cell r="D101" t="str">
            <v>Rumelner TV 1</v>
          </cell>
          <cell r="E101" t="str">
            <v xml:space="preserve"> -</v>
          </cell>
          <cell r="F101" t="str">
            <v>BG Zehlendorf 1</v>
          </cell>
          <cell r="G101" t="str">
            <v>wU16  BG Zehlendorf 2</v>
          </cell>
          <cell r="H101">
            <v>27</v>
          </cell>
          <cell r="I101">
            <v>57</v>
          </cell>
        </row>
        <row r="102">
          <cell r="A102" t="str">
            <v>mU16-088</v>
          </cell>
          <cell r="B102" t="str">
            <v>SO•1800•QC</v>
          </cell>
          <cell r="C102" t="str">
            <v>mU16 Pl 13-16</v>
          </cell>
          <cell r="D102" t="str">
            <v>Walddörfer SV</v>
          </cell>
          <cell r="E102" t="str">
            <v xml:space="preserve"> -</v>
          </cell>
          <cell r="F102" t="str">
            <v>VfL Pinneberg 1</v>
          </cell>
          <cell r="G102" t="str">
            <v>mU16  BG Zehlendorf 1</v>
          </cell>
          <cell r="H102">
            <v>44</v>
          </cell>
          <cell r="I102">
            <v>41</v>
          </cell>
        </row>
        <row r="103">
          <cell r="A103" t="str">
            <v>mU16-089</v>
          </cell>
          <cell r="B103" t="str">
            <v>SO•2100•QA</v>
          </cell>
          <cell r="C103" t="str">
            <v>mU16 Pl 17-20</v>
          </cell>
          <cell r="D103" t="str">
            <v>Eintracht Frankfurt 2</v>
          </cell>
          <cell r="E103" t="str">
            <v xml:space="preserve"> -</v>
          </cell>
          <cell r="F103" t="str">
            <v>MKS MOS Konin</v>
          </cell>
          <cell r="G103" t="str">
            <v>wU16  LA Berlin</v>
          </cell>
          <cell r="H103">
            <v>35</v>
          </cell>
          <cell r="I103">
            <v>42</v>
          </cell>
        </row>
        <row r="104">
          <cell r="A104" t="str">
            <v>mU16-090</v>
          </cell>
          <cell r="B104" t="str">
            <v>SO•2100•QB</v>
          </cell>
          <cell r="C104" t="str">
            <v>mU16 Pl 17-20</v>
          </cell>
          <cell r="D104" t="str">
            <v>AC Berlin</v>
          </cell>
          <cell r="E104" t="str">
            <v xml:space="preserve"> -</v>
          </cell>
          <cell r="F104" t="str">
            <v>Rotenburg/Scheeßel</v>
          </cell>
          <cell r="G104" t="str">
            <v>wU16  Kuenring Wien</v>
          </cell>
          <cell r="H104">
            <v>24</v>
          </cell>
          <cell r="I104">
            <v>61</v>
          </cell>
        </row>
        <row r="105">
          <cell r="A105" t="str">
            <v>mU16-091</v>
          </cell>
          <cell r="B105" t="str">
            <v>SO•2015•QC</v>
          </cell>
          <cell r="C105" t="str">
            <v>mU16 Pl 21-24</v>
          </cell>
          <cell r="D105" t="str">
            <v>Emder TV</v>
          </cell>
          <cell r="E105" t="str">
            <v xml:space="preserve"> -</v>
          </cell>
          <cell r="F105" t="str">
            <v>TG 1837 Hanau</v>
          </cell>
          <cell r="G105" t="str">
            <v>wU18  MKS MOS Konin</v>
          </cell>
          <cell r="H105">
            <v>29</v>
          </cell>
          <cell r="I105">
            <v>42</v>
          </cell>
        </row>
        <row r="106">
          <cell r="A106" t="str">
            <v>mU16-092</v>
          </cell>
          <cell r="B106" t="str">
            <v>SO•2100•QC</v>
          </cell>
          <cell r="C106" t="str">
            <v>mU16 Pl 21-24</v>
          </cell>
          <cell r="D106" t="str">
            <v>Lehrter SV</v>
          </cell>
          <cell r="E106" t="str">
            <v xml:space="preserve"> -</v>
          </cell>
          <cell r="F106" t="str">
            <v>CB Recklinghausen</v>
          </cell>
          <cell r="G106" t="str">
            <v>mU16  TG 1837 Hanau</v>
          </cell>
          <cell r="H106">
            <v>45</v>
          </cell>
          <cell r="I106">
            <v>28</v>
          </cell>
        </row>
        <row r="107">
          <cell r="A107" t="str">
            <v>mU16-093</v>
          </cell>
          <cell r="B107" t="str">
            <v>SO•2015•PA</v>
          </cell>
          <cell r="C107" t="str">
            <v>mU16 Pl 25-28</v>
          </cell>
          <cell r="D107" t="str">
            <v>BG Zehlendorf 2</v>
          </cell>
          <cell r="E107" t="str">
            <v xml:space="preserve"> -</v>
          </cell>
          <cell r="F107" t="str">
            <v>BC Marburg</v>
          </cell>
          <cell r="G107" t="str">
            <v>wU16  Walddörfer SV 2</v>
          </cell>
          <cell r="H107">
            <v>20</v>
          </cell>
          <cell r="I107">
            <v>0</v>
          </cell>
        </row>
        <row r="108">
          <cell r="A108" t="str">
            <v>mU16-094</v>
          </cell>
          <cell r="B108" t="str">
            <v>SO•2015•PB</v>
          </cell>
          <cell r="C108" t="str">
            <v>mU16 Pl 25-28</v>
          </cell>
          <cell r="D108" t="str">
            <v>VfL Pinneberg 2</v>
          </cell>
          <cell r="E108" t="str">
            <v xml:space="preserve"> -</v>
          </cell>
          <cell r="F108" t="str">
            <v>UAB Wien</v>
          </cell>
          <cell r="G108" t="str">
            <v>wU16  AMTV/Meiendorfer SV</v>
          </cell>
          <cell r="H108">
            <v>38</v>
          </cell>
          <cell r="I108">
            <v>62</v>
          </cell>
        </row>
        <row r="109">
          <cell r="A109" t="str">
            <v>mU16-095</v>
          </cell>
          <cell r="B109" t="str">
            <v>SO•2100•PA</v>
          </cell>
          <cell r="C109" t="str">
            <v>mU16 Pl 29-32</v>
          </cell>
          <cell r="D109" t="str">
            <v>EOSC Offenbach</v>
          </cell>
          <cell r="E109" t="str">
            <v xml:space="preserve"> -</v>
          </cell>
          <cell r="F109" t="str">
            <v>Rumelner TV 2</v>
          </cell>
          <cell r="G109" t="str">
            <v>mU16  BC Marburg</v>
          </cell>
          <cell r="H109">
            <v>52</v>
          </cell>
          <cell r="I109">
            <v>24</v>
          </cell>
        </row>
        <row r="110">
          <cell r="A110" t="str">
            <v>mU16-096</v>
          </cell>
          <cell r="B110" t="str">
            <v>SO•2100•PB</v>
          </cell>
          <cell r="C110" t="str">
            <v>mU16 Pl 29-32</v>
          </cell>
          <cell r="D110" t="str">
            <v>Klosterneuburg</v>
          </cell>
          <cell r="E110" t="str">
            <v xml:space="preserve"> -</v>
          </cell>
          <cell r="F110" t="str">
            <v>AMTV/Meiendorfer SV 1</v>
          </cell>
          <cell r="G110" t="str">
            <v>mU16  UAB Wien</v>
          </cell>
          <cell r="H110">
            <v>0</v>
          </cell>
          <cell r="I110">
            <v>20</v>
          </cell>
        </row>
        <row r="111">
          <cell r="A111" t="str">
            <v>mU16-097</v>
          </cell>
          <cell r="B111" t="str">
            <v>MO•0850•D</v>
          </cell>
          <cell r="C111" t="str">
            <v>mU16 Pl 1</v>
          </cell>
          <cell r="D111" t="str">
            <v>TV Dieburg Blues</v>
          </cell>
          <cell r="E111" t="str">
            <v xml:space="preserve"> -</v>
          </cell>
          <cell r="F111" t="str">
            <v>Eintracht Frankfurt 1</v>
          </cell>
          <cell r="G111" t="str">
            <v>BG Zehlendorf</v>
          </cell>
          <cell r="H111">
            <v>31</v>
          </cell>
          <cell r="I111">
            <v>40</v>
          </cell>
        </row>
        <row r="112">
          <cell r="A112" t="str">
            <v>mU16-098</v>
          </cell>
          <cell r="B112" t="str">
            <v>MO•1100•G</v>
          </cell>
          <cell r="C112" t="str">
            <v>mU16 Pl 3</v>
          </cell>
          <cell r="D112" t="str">
            <v>Flying Foxes</v>
          </cell>
          <cell r="E112" t="str">
            <v xml:space="preserve"> -</v>
          </cell>
          <cell r="F112" t="str">
            <v>STK Szczecin</v>
          </cell>
          <cell r="G112" t="str">
            <v>wU16  Braunschweiger BG</v>
          </cell>
          <cell r="H112">
            <v>46</v>
          </cell>
          <cell r="I112">
            <v>44</v>
          </cell>
        </row>
        <row r="113">
          <cell r="A113" t="str">
            <v>mU16-099</v>
          </cell>
          <cell r="B113" t="str">
            <v>MO•1100•K</v>
          </cell>
          <cell r="C113" t="str">
            <v>mU16 Pl 5</v>
          </cell>
          <cell r="D113" t="str">
            <v>UKJ Tyrolia</v>
          </cell>
          <cell r="E113" t="str">
            <v xml:space="preserve"> -</v>
          </cell>
          <cell r="F113" t="str">
            <v>Järva Demons</v>
          </cell>
          <cell r="G113" t="str">
            <v>wU16  Motala Basket</v>
          </cell>
          <cell r="H113">
            <v>60</v>
          </cell>
          <cell r="I113">
            <v>58</v>
          </cell>
        </row>
        <row r="114">
          <cell r="A114" t="str">
            <v>mU16-100</v>
          </cell>
          <cell r="B114" t="str">
            <v>MO•1230•K</v>
          </cell>
          <cell r="C114" t="str">
            <v>mU16 Pl 7</v>
          </cell>
          <cell r="D114" t="str">
            <v>Hertener Löwen</v>
          </cell>
          <cell r="E114" t="str">
            <v xml:space="preserve"> -</v>
          </cell>
          <cell r="F114" t="str">
            <v>Thermia Karlovy Vary</v>
          </cell>
          <cell r="G114" t="str">
            <v>wU18  DJK Essen Frintrop</v>
          </cell>
          <cell r="H114">
            <v>0</v>
          </cell>
          <cell r="I114">
            <v>0</v>
          </cell>
        </row>
        <row r="115">
          <cell r="A115" t="str">
            <v>mU16-101</v>
          </cell>
          <cell r="B115" t="str">
            <v>MO•1145•QA</v>
          </cell>
          <cell r="C115" t="str">
            <v>mU16 Pl 9</v>
          </cell>
          <cell r="D115" t="str">
            <v>Wf Spandau 04</v>
          </cell>
          <cell r="E115" t="str">
            <v xml:space="preserve"> -</v>
          </cell>
          <cell r="F115" t="str">
            <v>AMTV/Meiendorfer SV 2</v>
          </cell>
          <cell r="G115" t="str">
            <v>mU16  Walddörfer SV</v>
          </cell>
          <cell r="H115">
            <v>22</v>
          </cell>
          <cell r="I115">
            <v>41</v>
          </cell>
        </row>
        <row r="116">
          <cell r="A116" t="str">
            <v>mU16-102</v>
          </cell>
          <cell r="B116" t="str">
            <v>MO•1145•QB</v>
          </cell>
          <cell r="C116" t="str">
            <v>mU16 Pl 11</v>
          </cell>
          <cell r="D116" t="str">
            <v>ATV Haltern</v>
          </cell>
          <cell r="E116" t="str">
            <v xml:space="preserve"> -</v>
          </cell>
          <cell r="F116" t="str">
            <v>DBV Charlottenburg</v>
          </cell>
          <cell r="G116" t="str">
            <v>mU16  Rumelner TV 1</v>
          </cell>
          <cell r="H116">
            <v>26</v>
          </cell>
          <cell r="I116">
            <v>66</v>
          </cell>
        </row>
        <row r="117">
          <cell r="A117" t="str">
            <v>mU16-103</v>
          </cell>
          <cell r="B117" t="str">
            <v>MO•1100•QA</v>
          </cell>
          <cell r="C117" t="str">
            <v>mU16 Pl 13</v>
          </cell>
          <cell r="D117" t="str">
            <v>BG Zehlendorf 1</v>
          </cell>
          <cell r="E117" t="str">
            <v xml:space="preserve"> -</v>
          </cell>
          <cell r="F117" t="str">
            <v>Walddörfer SV</v>
          </cell>
          <cell r="G117" t="str">
            <v>wU16  UAB Wien</v>
          </cell>
          <cell r="H117">
            <v>61</v>
          </cell>
          <cell r="I117">
            <v>27</v>
          </cell>
        </row>
        <row r="118">
          <cell r="A118" t="str">
            <v>mU16-104</v>
          </cell>
          <cell r="B118" t="str">
            <v>MO•1100•QB</v>
          </cell>
          <cell r="C118" t="str">
            <v>mU16 Pl 15</v>
          </cell>
          <cell r="D118" t="str">
            <v>VfL Pinneberg 1</v>
          </cell>
          <cell r="E118" t="str">
            <v xml:space="preserve"> -</v>
          </cell>
          <cell r="F118" t="str">
            <v>Rumelner TV 1</v>
          </cell>
          <cell r="G118" t="str">
            <v>wU16  Kieler TB</v>
          </cell>
          <cell r="H118">
            <v>60</v>
          </cell>
          <cell r="I118">
            <v>18</v>
          </cell>
        </row>
        <row r="119">
          <cell r="A119" t="str">
            <v>mU16-105</v>
          </cell>
          <cell r="B119" t="str">
            <v>MO•1100•QC</v>
          </cell>
          <cell r="C119" t="str">
            <v>mU16 Pl 17</v>
          </cell>
          <cell r="D119" t="str">
            <v>MKS MOS Konin</v>
          </cell>
          <cell r="E119" t="str">
            <v xml:space="preserve"> -</v>
          </cell>
          <cell r="F119" t="str">
            <v>Rotenburg/Scheeßel</v>
          </cell>
          <cell r="G119" t="str">
            <v>mU16  Eintracht Frankfurt 2</v>
          </cell>
          <cell r="H119">
            <v>20</v>
          </cell>
          <cell r="I119">
            <v>44</v>
          </cell>
        </row>
        <row r="120">
          <cell r="A120" t="str">
            <v>mU16-106</v>
          </cell>
          <cell r="B120" t="str">
            <v>MO•1015•QC</v>
          </cell>
          <cell r="C120" t="str">
            <v>mU16 Pl 19</v>
          </cell>
          <cell r="D120" t="str">
            <v>AC Berlin</v>
          </cell>
          <cell r="E120" t="str">
            <v xml:space="preserve"> -</v>
          </cell>
          <cell r="F120" t="str">
            <v>Eintracht Frankfurt 2</v>
          </cell>
          <cell r="G120" t="str">
            <v>DaHi  BG Zehlendorf 2</v>
          </cell>
          <cell r="H120">
            <v>42</v>
          </cell>
          <cell r="I120">
            <v>56</v>
          </cell>
        </row>
        <row r="121">
          <cell r="A121" t="str">
            <v>mU16-107</v>
          </cell>
          <cell r="B121" t="str">
            <v>MO•1145•PA</v>
          </cell>
          <cell r="C121" t="str">
            <v>mU16 Pl 21</v>
          </cell>
          <cell r="D121" t="str">
            <v>TG 1837 Hanau</v>
          </cell>
          <cell r="E121" t="str">
            <v xml:space="preserve"> -</v>
          </cell>
          <cell r="F121" t="str">
            <v>Lehrter SV</v>
          </cell>
          <cell r="G121" t="str">
            <v>mU16  UAB Wien</v>
          </cell>
          <cell r="H121">
            <v>45</v>
          </cell>
          <cell r="I121">
            <v>50</v>
          </cell>
        </row>
        <row r="122">
          <cell r="A122" t="str">
            <v>mU16-108</v>
          </cell>
          <cell r="B122" t="str">
            <v>MO•1145•PB</v>
          </cell>
          <cell r="C122" t="str">
            <v>mU16 Pl 23</v>
          </cell>
          <cell r="D122" t="str">
            <v>CB Recklinghausen</v>
          </cell>
          <cell r="E122" t="str">
            <v xml:space="preserve"> -</v>
          </cell>
          <cell r="F122" t="str">
            <v>Emder TV</v>
          </cell>
          <cell r="G122" t="str">
            <v>mU16  BC Marburg</v>
          </cell>
          <cell r="H122">
            <v>25</v>
          </cell>
          <cell r="I122">
            <v>31</v>
          </cell>
        </row>
        <row r="123">
          <cell r="A123" t="str">
            <v>mU16-109</v>
          </cell>
          <cell r="B123" t="str">
            <v>MO•1100•PA</v>
          </cell>
          <cell r="C123" t="str">
            <v>mU16 Pl 25</v>
          </cell>
          <cell r="D123" t="str">
            <v>BG Zehlendorf 2</v>
          </cell>
          <cell r="E123" t="str">
            <v xml:space="preserve"> -</v>
          </cell>
          <cell r="F123" t="str">
            <v>UAB Wien</v>
          </cell>
          <cell r="G123" t="str">
            <v>wU16  CB Recklinghausen</v>
          </cell>
          <cell r="H123">
            <v>41</v>
          </cell>
          <cell r="I123">
            <v>51</v>
          </cell>
        </row>
        <row r="124">
          <cell r="A124" t="str">
            <v>mU16-110</v>
          </cell>
          <cell r="B124" t="str">
            <v>MO•1100•PB</v>
          </cell>
          <cell r="C124" t="str">
            <v>mU16 Pl 27</v>
          </cell>
          <cell r="D124" t="str">
            <v>VfL Pinneberg 2</v>
          </cell>
          <cell r="E124" t="str">
            <v xml:space="preserve"> -</v>
          </cell>
          <cell r="F124" t="str">
            <v>BC Marburg</v>
          </cell>
          <cell r="G124" t="str">
            <v>wU16  Walddörfer SV 1</v>
          </cell>
          <cell r="H124">
            <v>33</v>
          </cell>
          <cell r="I124">
            <v>29</v>
          </cell>
        </row>
        <row r="125">
          <cell r="A125" t="str">
            <v>mU16-111</v>
          </cell>
          <cell r="B125" t="str">
            <v>MO•1145•H</v>
          </cell>
          <cell r="C125" t="str">
            <v>mU16 Pl 29</v>
          </cell>
          <cell r="D125" t="str">
            <v>EOSC Offenbach</v>
          </cell>
          <cell r="E125" t="str">
            <v xml:space="preserve"> -</v>
          </cell>
          <cell r="F125" t="str">
            <v>AMTV/Meiendorfer SV 1</v>
          </cell>
          <cell r="G125" t="str">
            <v>mU16  Rumelner TV 2</v>
          </cell>
          <cell r="H125">
            <v>51</v>
          </cell>
          <cell r="I125">
            <v>32</v>
          </cell>
        </row>
        <row r="126">
          <cell r="A126" t="str">
            <v>mU16-112</v>
          </cell>
          <cell r="B126" t="str">
            <v>MO•1100•H</v>
          </cell>
          <cell r="C126" t="str">
            <v>mU16 Pl 31</v>
          </cell>
          <cell r="D126" t="str">
            <v>Klosterneuburg</v>
          </cell>
          <cell r="E126" t="str">
            <v xml:space="preserve"> -</v>
          </cell>
          <cell r="F126" t="str">
            <v>Rumelner TV 2</v>
          </cell>
          <cell r="G126" t="str">
            <v>wU16  Elmshorner MTV</v>
          </cell>
          <cell r="H126">
            <v>43</v>
          </cell>
          <cell r="I126">
            <v>46</v>
          </cell>
        </row>
      </sheetData>
      <sheetData sheetId="5" refreshError="1">
        <row r="6">
          <cell r="A6" t="str">
            <v>mU14-01</v>
          </cell>
          <cell r="B6" t="str">
            <v>SA•1115•H</v>
          </cell>
          <cell r="C6" t="str">
            <v>mU14 Gr 1</v>
          </cell>
          <cell r="D6" t="str">
            <v>BG Zehlendorf</v>
          </cell>
          <cell r="E6" t="str">
            <v xml:space="preserve"> -</v>
          </cell>
          <cell r="F6" t="str">
            <v>TG 1837 Hanau</v>
          </cell>
          <cell r="G6" t="str">
            <v>wU14  SG Wolfenbüttel</v>
          </cell>
          <cell r="H6">
            <v>48</v>
          </cell>
          <cell r="I6">
            <v>15</v>
          </cell>
        </row>
        <row r="7">
          <cell r="A7" t="str">
            <v>mU14-02</v>
          </cell>
          <cell r="B7" t="str">
            <v>SA•1500•H</v>
          </cell>
          <cell r="C7" t="str">
            <v>mU14 Gr 1</v>
          </cell>
          <cell r="D7" t="str">
            <v>Hypo Mistelbach</v>
          </cell>
          <cell r="E7" t="str">
            <v xml:space="preserve"> -</v>
          </cell>
          <cell r="F7" t="str">
            <v>BG Zehlendorf</v>
          </cell>
          <cell r="G7" t="str">
            <v>wU14  Herner TC 1</v>
          </cell>
          <cell r="H7">
            <v>46</v>
          </cell>
          <cell r="I7">
            <v>28</v>
          </cell>
        </row>
        <row r="8">
          <cell r="A8" t="str">
            <v>mU14-03</v>
          </cell>
          <cell r="B8" t="str">
            <v>SA•1845•H</v>
          </cell>
          <cell r="C8" t="str">
            <v>mU14 Gr 1</v>
          </cell>
          <cell r="D8" t="str">
            <v>TG 1837 Hanau</v>
          </cell>
          <cell r="E8" t="str">
            <v xml:space="preserve"> -</v>
          </cell>
          <cell r="F8" t="str">
            <v>Hypo Mistelbach</v>
          </cell>
          <cell r="G8" t="str">
            <v>wU14  Hørsholm BBK 2</v>
          </cell>
          <cell r="H8">
            <v>11</v>
          </cell>
          <cell r="I8">
            <v>38</v>
          </cell>
        </row>
        <row r="10">
          <cell r="A10" t="str">
            <v>mU14-04</v>
          </cell>
          <cell r="B10" t="str">
            <v>SA•1030•PA</v>
          </cell>
          <cell r="C10" t="str">
            <v>mU14 Gr 2</v>
          </cell>
          <cell r="D10" t="str">
            <v>BG Litzendorf 2</v>
          </cell>
          <cell r="E10" t="str">
            <v xml:space="preserve"> -</v>
          </cell>
          <cell r="F10" t="str">
            <v>WAT 22</v>
          </cell>
          <cell r="G10" t="str">
            <v>wU14  Eintracht Frankfurt</v>
          </cell>
          <cell r="H10">
            <v>18</v>
          </cell>
          <cell r="I10">
            <v>55</v>
          </cell>
        </row>
        <row r="11">
          <cell r="A11" t="str">
            <v>mU14-05</v>
          </cell>
          <cell r="B11" t="str">
            <v>SA•1415•PA</v>
          </cell>
          <cell r="C11" t="str">
            <v>mU14 Gr 2</v>
          </cell>
          <cell r="D11" t="str">
            <v>Horsens IC</v>
          </cell>
          <cell r="E11" t="str">
            <v xml:space="preserve"> -</v>
          </cell>
          <cell r="F11" t="str">
            <v>BG Litzendorf 2</v>
          </cell>
          <cell r="G11" t="str">
            <v>wU14  UAB Wien</v>
          </cell>
          <cell r="H11">
            <v>56</v>
          </cell>
          <cell r="I11">
            <v>23</v>
          </cell>
        </row>
        <row r="12">
          <cell r="A12" t="str">
            <v>mU14-06</v>
          </cell>
          <cell r="B12" t="str">
            <v>SA•1800•PA</v>
          </cell>
          <cell r="C12" t="str">
            <v>mU14 Gr 2</v>
          </cell>
          <cell r="D12" t="str">
            <v>WAT 22</v>
          </cell>
          <cell r="E12" t="str">
            <v xml:space="preserve"> -</v>
          </cell>
          <cell r="F12" t="str">
            <v>Horsens IC</v>
          </cell>
          <cell r="G12" t="str">
            <v>wU14  MKS Miastko</v>
          </cell>
          <cell r="H12">
            <v>44</v>
          </cell>
          <cell r="I12">
            <v>40</v>
          </cell>
        </row>
        <row r="13">
          <cell r="B13" t="str">
            <v xml:space="preserve"> </v>
          </cell>
          <cell r="G13" t="str">
            <v xml:space="preserve"> </v>
          </cell>
          <cell r="H13" t="str">
            <v xml:space="preserve"> </v>
          </cell>
        </row>
        <row r="14">
          <cell r="A14" t="str">
            <v>mU14-07</v>
          </cell>
          <cell r="B14" t="str">
            <v>SA•1030•PB</v>
          </cell>
          <cell r="C14" t="str">
            <v>mU14 Gr 3</v>
          </cell>
          <cell r="D14" t="str">
            <v>AMTV/Meiendorfer SV</v>
          </cell>
          <cell r="E14" t="str">
            <v xml:space="preserve"> -</v>
          </cell>
          <cell r="F14" t="str">
            <v>MKS MOS Konin</v>
          </cell>
          <cell r="G14" t="str">
            <v>wU14  Södertälje BBK</v>
          </cell>
          <cell r="H14">
            <v>50</v>
          </cell>
          <cell r="I14">
            <v>36</v>
          </cell>
        </row>
        <row r="15">
          <cell r="A15" t="str">
            <v>mU14-08</v>
          </cell>
          <cell r="B15" t="str">
            <v>SA•1415•PB</v>
          </cell>
          <cell r="C15" t="str">
            <v>mU14 Gr 3</v>
          </cell>
          <cell r="D15" t="str">
            <v>Eintracht Frankfurt</v>
          </cell>
          <cell r="E15" t="str">
            <v xml:space="preserve"> -</v>
          </cell>
          <cell r="F15" t="str">
            <v>AMTV/Meiendorfer SV</v>
          </cell>
          <cell r="G15" t="str">
            <v>wU14  TV Bensberg</v>
          </cell>
          <cell r="H15">
            <v>38</v>
          </cell>
          <cell r="I15">
            <v>32</v>
          </cell>
        </row>
        <row r="16">
          <cell r="A16" t="str">
            <v>mU14-09</v>
          </cell>
          <cell r="B16" t="str">
            <v>SA•1800•PB</v>
          </cell>
          <cell r="C16" t="str">
            <v>mU14 Gr 3</v>
          </cell>
          <cell r="D16" t="str">
            <v>MKS MOS Konin</v>
          </cell>
          <cell r="E16" t="str">
            <v xml:space="preserve"> -</v>
          </cell>
          <cell r="F16" t="str">
            <v>Eintracht Frankfurt</v>
          </cell>
          <cell r="G16" t="str">
            <v>wU14  BC Marburg</v>
          </cell>
          <cell r="H16">
            <v>37</v>
          </cell>
          <cell r="I16">
            <v>36</v>
          </cell>
        </row>
        <row r="18">
          <cell r="A18" t="str">
            <v>mU14-10</v>
          </cell>
          <cell r="B18" t="str">
            <v>SA•1200•H</v>
          </cell>
          <cell r="C18" t="str">
            <v>mU14 Gr 4</v>
          </cell>
          <cell r="D18" t="str">
            <v>Döbling Wien</v>
          </cell>
          <cell r="E18" t="str">
            <v xml:space="preserve"> -</v>
          </cell>
          <cell r="F18" t="str">
            <v>BG Litzendorf 1</v>
          </cell>
          <cell r="G18" t="str">
            <v>mU14  TG 1837 Hanau</v>
          </cell>
          <cell r="H18">
            <v>18</v>
          </cell>
          <cell r="I18">
            <v>49</v>
          </cell>
        </row>
        <row r="19">
          <cell r="A19" t="str">
            <v>mU14-11</v>
          </cell>
          <cell r="B19" t="str">
            <v>SA•1545•H</v>
          </cell>
          <cell r="C19" t="str">
            <v>mU14 Gr 4</v>
          </cell>
          <cell r="D19" t="str">
            <v>CB Recklinghausen</v>
          </cell>
          <cell r="E19" t="str">
            <v xml:space="preserve"> -</v>
          </cell>
          <cell r="F19" t="str">
            <v>Döbling Wien</v>
          </cell>
          <cell r="G19" t="str">
            <v>mU14  BG Zehlendorf</v>
          </cell>
          <cell r="H19">
            <v>36</v>
          </cell>
          <cell r="I19">
            <v>66</v>
          </cell>
        </row>
        <row r="20">
          <cell r="A20" t="str">
            <v>mU14-12</v>
          </cell>
          <cell r="B20" t="str">
            <v>SA•1930•H</v>
          </cell>
          <cell r="C20" t="str">
            <v>mU14 Gr 4</v>
          </cell>
          <cell r="D20" t="str">
            <v>BG Litzendorf 1</v>
          </cell>
          <cell r="E20" t="str">
            <v xml:space="preserve"> -</v>
          </cell>
          <cell r="F20" t="str">
            <v>CB Recklinghausen</v>
          </cell>
          <cell r="G20" t="str">
            <v>mU14  Hypo Mistelbach</v>
          </cell>
          <cell r="H20">
            <v>64</v>
          </cell>
          <cell r="I20">
            <v>4</v>
          </cell>
        </row>
        <row r="23">
          <cell r="A23" t="str">
            <v>mU14-13</v>
          </cell>
          <cell r="B23" t="str">
            <v>SO•1115•PA</v>
          </cell>
          <cell r="C23" t="str">
            <v>mU14 Pl 1-8</v>
          </cell>
          <cell r="D23" t="str">
            <v>Döbling Wien</v>
          </cell>
          <cell r="E23" t="str">
            <v xml:space="preserve"> -</v>
          </cell>
          <cell r="F23" t="str">
            <v>Hypo Mistelbach</v>
          </cell>
          <cell r="G23" t="str">
            <v>wU14  UKS Jordan</v>
          </cell>
          <cell r="H23">
            <v>29</v>
          </cell>
          <cell r="I23">
            <v>36</v>
          </cell>
        </row>
        <row r="24">
          <cell r="A24" t="str">
            <v>mU14-14</v>
          </cell>
          <cell r="B24" t="str">
            <v>SO•1200•PA</v>
          </cell>
          <cell r="C24" t="str">
            <v>mU14 Pl 1-8</v>
          </cell>
          <cell r="D24" t="str">
            <v>Eintracht Frankfurt</v>
          </cell>
          <cell r="E24" t="str">
            <v xml:space="preserve"> -</v>
          </cell>
          <cell r="F24" t="str">
            <v>WAT 22</v>
          </cell>
          <cell r="G24" t="str">
            <v>mU14  Hypo Mistelbach</v>
          </cell>
          <cell r="H24">
            <v>23</v>
          </cell>
          <cell r="I24">
            <v>43</v>
          </cell>
        </row>
        <row r="25">
          <cell r="A25" t="str">
            <v>mU14-15</v>
          </cell>
          <cell r="B25" t="str">
            <v>SO•1115•PB</v>
          </cell>
          <cell r="C25" t="str">
            <v>mU14 Pl 1-8</v>
          </cell>
          <cell r="D25" t="str">
            <v>Horsens IC</v>
          </cell>
          <cell r="E25" t="str">
            <v xml:space="preserve"> -</v>
          </cell>
          <cell r="F25" t="str">
            <v>AMTV/Meiendorfer SV</v>
          </cell>
          <cell r="G25" t="str">
            <v>wU14  Herner TC 1</v>
          </cell>
          <cell r="H25">
            <v>16</v>
          </cell>
          <cell r="I25">
            <v>47</v>
          </cell>
        </row>
        <row r="26">
          <cell r="A26" t="str">
            <v>mU14-16</v>
          </cell>
          <cell r="B26" t="str">
            <v>SO•1200•PB</v>
          </cell>
          <cell r="C26" t="str">
            <v>mU14 Pl 1-8</v>
          </cell>
          <cell r="D26" t="str">
            <v>BG Zehlendorf</v>
          </cell>
          <cell r="E26" t="str">
            <v xml:space="preserve"> -</v>
          </cell>
          <cell r="F26" t="str">
            <v>BG Litzendorf 1</v>
          </cell>
          <cell r="G26" t="str">
            <v>mU14  AMTV/Meiendorfer SV</v>
          </cell>
          <cell r="H26">
            <v>33</v>
          </cell>
          <cell r="I26">
            <v>60</v>
          </cell>
        </row>
        <row r="27">
          <cell r="A27" t="str">
            <v>mU14-17</v>
          </cell>
          <cell r="B27" t="str">
            <v>SO•1800•QA</v>
          </cell>
          <cell r="C27" t="str">
            <v>mU14 Pl 1-4</v>
          </cell>
          <cell r="D27" t="str">
            <v>Hypo Mistelbach</v>
          </cell>
          <cell r="E27" t="str">
            <v xml:space="preserve"> -</v>
          </cell>
          <cell r="F27" t="str">
            <v>WAT 22</v>
          </cell>
          <cell r="G27" t="str">
            <v>mU16  Wf Spandau 04</v>
          </cell>
          <cell r="H27">
            <v>19</v>
          </cell>
          <cell r="I27">
            <v>71</v>
          </cell>
        </row>
        <row r="28">
          <cell r="A28" t="str">
            <v>mU14-18</v>
          </cell>
          <cell r="B28" t="str">
            <v>SO•1800•QB</v>
          </cell>
          <cell r="C28" t="str">
            <v>mU14 Pl 1-4</v>
          </cell>
          <cell r="D28" t="str">
            <v>AMTV/Meiendorfer SV</v>
          </cell>
          <cell r="E28" t="str">
            <v xml:space="preserve"> -</v>
          </cell>
          <cell r="F28" t="str">
            <v>BG Litzendorf 1</v>
          </cell>
          <cell r="G28" t="str">
            <v>mU16  UKJ Tyrolia</v>
          </cell>
          <cell r="H28">
            <v>44</v>
          </cell>
          <cell r="I28">
            <v>21</v>
          </cell>
        </row>
        <row r="29">
          <cell r="A29" t="str">
            <v>mU14-19</v>
          </cell>
          <cell r="B29" t="str">
            <v>SO•1630•PA</v>
          </cell>
          <cell r="C29" t="str">
            <v>mU14 Pl 5-8</v>
          </cell>
          <cell r="D29" t="str">
            <v>Eintracht Frankfurt</v>
          </cell>
          <cell r="E29" t="str">
            <v xml:space="preserve"> -</v>
          </cell>
          <cell r="F29" t="str">
            <v>Döbling Wien</v>
          </cell>
          <cell r="G29" t="str">
            <v>wU16  BG Zehlendorf 1</v>
          </cell>
          <cell r="H29">
            <v>56</v>
          </cell>
          <cell r="I29">
            <v>34</v>
          </cell>
        </row>
        <row r="30">
          <cell r="A30" t="str">
            <v>mU14-20</v>
          </cell>
          <cell r="B30" t="str">
            <v>SO•1630•PB</v>
          </cell>
          <cell r="C30" t="str">
            <v>mU14 Pl 5-8</v>
          </cell>
          <cell r="D30" t="str">
            <v>BG Zehlendorf</v>
          </cell>
          <cell r="E30" t="str">
            <v xml:space="preserve"> -</v>
          </cell>
          <cell r="F30" t="str">
            <v>Horsens IC</v>
          </cell>
          <cell r="G30" t="str">
            <v>wU16  Elmshorner MTV</v>
          </cell>
          <cell r="H30">
            <v>31</v>
          </cell>
          <cell r="I30">
            <v>57</v>
          </cell>
        </row>
        <row r="31">
          <cell r="A31" t="str">
            <v>mU14-21</v>
          </cell>
          <cell r="B31" t="str">
            <v>MO•1240•QD</v>
          </cell>
          <cell r="C31" t="str">
            <v>mU14 Pl 1</v>
          </cell>
          <cell r="D31" t="str">
            <v>WAT 22</v>
          </cell>
          <cell r="E31" t="str">
            <v xml:space="preserve"> -</v>
          </cell>
          <cell r="F31" t="str">
            <v>AMTV/Meiendorfer SV</v>
          </cell>
          <cell r="G31" t="str">
            <v>BG Zehlendorf</v>
          </cell>
          <cell r="H31">
            <v>52</v>
          </cell>
          <cell r="I31">
            <v>35</v>
          </cell>
        </row>
        <row r="32">
          <cell r="A32" t="str">
            <v>mU14-22</v>
          </cell>
          <cell r="B32" t="str">
            <v>MO•0845•K</v>
          </cell>
          <cell r="C32" t="str">
            <v>mU14 Pl 3</v>
          </cell>
          <cell r="D32" t="str">
            <v>BG Litzendorf 1</v>
          </cell>
          <cell r="E32" t="str">
            <v xml:space="preserve"> -</v>
          </cell>
          <cell r="F32" t="str">
            <v>Hypo Mistelbach</v>
          </cell>
          <cell r="G32" t="str">
            <v>wU14  TV Bensberg</v>
          </cell>
          <cell r="H32">
            <v>47</v>
          </cell>
          <cell r="I32">
            <v>29</v>
          </cell>
        </row>
        <row r="33">
          <cell r="A33" t="str">
            <v>mU14-23</v>
          </cell>
          <cell r="B33" t="str">
            <v>MO•0845•C</v>
          </cell>
          <cell r="C33" t="str">
            <v>mU14 Pl 5</v>
          </cell>
          <cell r="D33" t="str">
            <v>Horsens IC</v>
          </cell>
          <cell r="E33" t="str">
            <v xml:space="preserve"> -</v>
          </cell>
          <cell r="F33" t="str">
            <v>Eintracht Frankfurt</v>
          </cell>
          <cell r="G33" t="str">
            <v>wU14  Södertälje BBK</v>
          </cell>
          <cell r="H33">
            <v>40</v>
          </cell>
          <cell r="I33">
            <v>42</v>
          </cell>
        </row>
        <row r="34">
          <cell r="A34" t="str">
            <v>mU14-24</v>
          </cell>
          <cell r="B34" t="str">
            <v>MO•0930•QB</v>
          </cell>
          <cell r="C34" t="str">
            <v>mU14 Pl 7</v>
          </cell>
          <cell r="D34" t="str">
            <v>Döbling Wien</v>
          </cell>
          <cell r="E34" t="str">
            <v xml:space="preserve"> -</v>
          </cell>
          <cell r="F34" t="str">
            <v>BG Zehlendorf</v>
          </cell>
          <cell r="G34" t="str">
            <v>DaHi  UAB Wien 1</v>
          </cell>
          <cell r="H34">
            <v>47</v>
          </cell>
          <cell r="I34">
            <v>25</v>
          </cell>
        </row>
        <row r="36">
          <cell r="A36" t="str">
            <v>mU14-25</v>
          </cell>
          <cell r="B36" t="str">
            <v>SO•1415•H</v>
          </cell>
          <cell r="C36" t="str">
            <v>mU14 Gr A</v>
          </cell>
          <cell r="D36" t="str">
            <v>TG 1837 Hanau</v>
          </cell>
          <cell r="E36" t="str">
            <v xml:space="preserve"> -</v>
          </cell>
          <cell r="F36" t="str">
            <v>BG Litzendorf 2</v>
          </cell>
          <cell r="G36" t="str">
            <v>wU14  Herner TC 2</v>
          </cell>
          <cell r="H36">
            <v>14</v>
          </cell>
          <cell r="I36">
            <v>33</v>
          </cell>
        </row>
        <row r="37">
          <cell r="A37" t="str">
            <v>mU14-26</v>
          </cell>
          <cell r="B37" t="str">
            <v>SO•1500•H</v>
          </cell>
          <cell r="C37" t="str">
            <v>mU14 Gr A</v>
          </cell>
          <cell r="D37" t="str">
            <v>MKS MOS Konin</v>
          </cell>
          <cell r="E37" t="str">
            <v xml:space="preserve"> -</v>
          </cell>
          <cell r="F37" t="str">
            <v>CB Recklinghausen</v>
          </cell>
          <cell r="G37" t="str">
            <v>mU14  BG Litzendorf 2</v>
          </cell>
          <cell r="H37">
            <v>76</v>
          </cell>
          <cell r="I37">
            <v>11</v>
          </cell>
        </row>
        <row r="38">
          <cell r="A38" t="str">
            <v>mU14-27</v>
          </cell>
          <cell r="B38" t="str">
            <v>SO•1845•H</v>
          </cell>
          <cell r="C38" t="str">
            <v>mU14 Gr A</v>
          </cell>
          <cell r="D38" t="str">
            <v>TG 1837 Hanau</v>
          </cell>
          <cell r="E38" t="str">
            <v xml:space="preserve"> -</v>
          </cell>
          <cell r="F38" t="str">
            <v>MKS MOS Konin</v>
          </cell>
          <cell r="G38" t="str">
            <v>wU14  Hørsholm BBK 2</v>
          </cell>
          <cell r="H38">
            <v>16</v>
          </cell>
          <cell r="I38">
            <v>73</v>
          </cell>
        </row>
        <row r="39">
          <cell r="A39" t="str">
            <v>mU14-28</v>
          </cell>
          <cell r="B39" t="str">
            <v>SO•1930•H</v>
          </cell>
          <cell r="C39" t="str">
            <v>mU14 Gr A</v>
          </cell>
          <cell r="D39" t="str">
            <v>CB Recklinghausen</v>
          </cell>
          <cell r="E39" t="str">
            <v xml:space="preserve"> -</v>
          </cell>
          <cell r="F39" t="str">
            <v>BG Litzendorf 2</v>
          </cell>
          <cell r="G39" t="str">
            <v>mU14  MKS MOS Konin</v>
          </cell>
          <cell r="H39">
            <v>20</v>
          </cell>
          <cell r="I39">
            <v>30</v>
          </cell>
        </row>
        <row r="40">
          <cell r="A40" t="str">
            <v>mU14-29</v>
          </cell>
          <cell r="B40" t="str">
            <v>MO•0930•PA</v>
          </cell>
          <cell r="C40" t="str">
            <v>mU14 Gr A</v>
          </cell>
          <cell r="D40" t="str">
            <v>CB Recklinghausen</v>
          </cell>
          <cell r="E40" t="str">
            <v xml:space="preserve"> -</v>
          </cell>
          <cell r="F40" t="str">
            <v>TG 1837 Hanau</v>
          </cell>
          <cell r="G40" t="str">
            <v>wU16  BG Zehlendorf 1</v>
          </cell>
          <cell r="H40">
            <v>24</v>
          </cell>
          <cell r="I40">
            <v>19</v>
          </cell>
        </row>
        <row r="41">
          <cell r="A41" t="str">
            <v>mU14-30</v>
          </cell>
          <cell r="B41" t="str">
            <v>MO•0930•PB</v>
          </cell>
          <cell r="C41" t="str">
            <v>mU14 Gr A</v>
          </cell>
          <cell r="D41" t="str">
            <v>BG Litzendorf 2</v>
          </cell>
          <cell r="E41" t="str">
            <v xml:space="preserve"> -</v>
          </cell>
          <cell r="F41" t="str">
            <v>MKS MOS Konin</v>
          </cell>
          <cell r="G41" t="str">
            <v>wU14  Hørsholm BBK 2</v>
          </cell>
          <cell r="H41">
            <v>28</v>
          </cell>
          <cell r="I41">
            <v>56</v>
          </cell>
        </row>
      </sheetData>
      <sheetData sheetId="6" refreshError="1">
        <row r="6">
          <cell r="A6" t="str">
            <v>DaHi-01</v>
          </cell>
          <cell r="B6" t="str">
            <v>SA•1030•C</v>
          </cell>
          <cell r="C6" t="str">
            <v>DaHi Gr 1</v>
          </cell>
          <cell r="D6" t="str">
            <v>BG Zehlendorf 1</v>
          </cell>
          <cell r="E6" t="str">
            <v xml:space="preserve"> -</v>
          </cell>
          <cell r="F6" t="str">
            <v>TuS Bothfeld</v>
          </cell>
          <cell r="G6" t="str">
            <v>mU18  Eintracht Frankfurt 2</v>
          </cell>
          <cell r="H6">
            <v>72</v>
          </cell>
          <cell r="I6">
            <v>10</v>
          </cell>
        </row>
        <row r="7">
          <cell r="A7" t="str">
            <v>DaHi-02</v>
          </cell>
          <cell r="B7" t="str">
            <v>SA•1415•C</v>
          </cell>
          <cell r="C7" t="str">
            <v>DaHi Gr 1</v>
          </cell>
          <cell r="D7" t="str">
            <v>MTV Itzehoe</v>
          </cell>
          <cell r="E7" t="str">
            <v xml:space="preserve"> -</v>
          </cell>
          <cell r="F7" t="str">
            <v>BG Zehlendorf 1</v>
          </cell>
          <cell r="G7" t="str">
            <v>mU18  AMTV/Meiendorfer SV 1</v>
          </cell>
          <cell r="H7">
            <v>9</v>
          </cell>
          <cell r="I7">
            <v>104</v>
          </cell>
        </row>
        <row r="8">
          <cell r="A8" t="str">
            <v>DaHi-03</v>
          </cell>
          <cell r="B8" t="str">
            <v>SA•1845•C</v>
          </cell>
          <cell r="C8" t="str">
            <v>DaHi Gr 1</v>
          </cell>
          <cell r="D8" t="str">
            <v>TuS Bothfeld</v>
          </cell>
          <cell r="E8" t="str">
            <v xml:space="preserve"> -</v>
          </cell>
          <cell r="F8" t="str">
            <v>MTV Itzehoe</v>
          </cell>
          <cell r="G8" t="str">
            <v>DaHi  BBG Revival</v>
          </cell>
          <cell r="H8">
            <v>29</v>
          </cell>
          <cell r="I8">
            <v>22</v>
          </cell>
        </row>
        <row r="10">
          <cell r="A10" t="str">
            <v>DaHi-04</v>
          </cell>
          <cell r="B10" t="str">
            <v>SA•0900•D</v>
          </cell>
          <cell r="C10" t="str">
            <v>DaHi Gr 2</v>
          </cell>
          <cell r="D10" t="str">
            <v>TSI Damen</v>
          </cell>
          <cell r="E10" t="str">
            <v xml:space="preserve"> -</v>
          </cell>
          <cell r="F10" t="str">
            <v>Rumelner TV</v>
          </cell>
          <cell r="G10" t="str">
            <v>DaHi  BG Zehlendorf 2</v>
          </cell>
          <cell r="H10">
            <v>30</v>
          </cell>
          <cell r="I10">
            <v>33</v>
          </cell>
        </row>
        <row r="11">
          <cell r="A11" t="str">
            <v>DaHi-05</v>
          </cell>
          <cell r="B11" t="str">
            <v>SA•1245•D</v>
          </cell>
          <cell r="C11" t="str">
            <v>DaHi Gr 2</v>
          </cell>
          <cell r="D11" t="str">
            <v>MTV Trb. Lüneburg 2</v>
          </cell>
          <cell r="E11" t="str">
            <v xml:space="preserve"> -</v>
          </cell>
          <cell r="F11" t="str">
            <v>TSI Damen</v>
          </cell>
          <cell r="G11" t="str">
            <v>wU18  UKS Jordan</v>
          </cell>
          <cell r="H11">
            <v>25</v>
          </cell>
          <cell r="I11">
            <v>28</v>
          </cell>
        </row>
        <row r="12">
          <cell r="A12" t="str">
            <v>DaHi-06</v>
          </cell>
          <cell r="B12" t="str">
            <v>SA•1800•G</v>
          </cell>
          <cell r="C12" t="str">
            <v>DaHi Gr 2</v>
          </cell>
          <cell r="D12" t="str">
            <v>Rumelner TV</v>
          </cell>
          <cell r="E12" t="str">
            <v xml:space="preserve"> -</v>
          </cell>
          <cell r="F12" t="str">
            <v>MTV Trb. Lüneburg 2</v>
          </cell>
          <cell r="G12" t="str">
            <v>mU18  Braunschweiger BG</v>
          </cell>
          <cell r="H12">
            <v>32</v>
          </cell>
          <cell r="I12">
            <v>26</v>
          </cell>
        </row>
        <row r="14">
          <cell r="A14" t="str">
            <v>DaHi-07</v>
          </cell>
          <cell r="B14" t="str">
            <v>SA•1030•G</v>
          </cell>
          <cell r="C14" t="str">
            <v>DaHi Gr 3</v>
          </cell>
          <cell r="D14" t="str">
            <v>Kuenring Wien 1</v>
          </cell>
          <cell r="E14" t="str">
            <v xml:space="preserve"> -</v>
          </cell>
          <cell r="F14" t="str">
            <v>Hamburg Rahlstedt</v>
          </cell>
          <cell r="G14" t="str">
            <v>mU18  BG Dorsten</v>
          </cell>
          <cell r="H14">
            <v>40</v>
          </cell>
          <cell r="I14">
            <v>28</v>
          </cell>
        </row>
        <row r="15">
          <cell r="A15" t="str">
            <v>DaHi-08</v>
          </cell>
          <cell r="B15" t="str">
            <v>SA•1800•K</v>
          </cell>
          <cell r="C15" t="str">
            <v>DaHi Gr 3</v>
          </cell>
          <cell r="D15" t="str">
            <v>VfL Grasdorf</v>
          </cell>
          <cell r="E15" t="str">
            <v xml:space="preserve"> -</v>
          </cell>
          <cell r="F15" t="str">
            <v>Kuenring Wien 1</v>
          </cell>
          <cell r="G15" t="str">
            <v>mU18  Walddörfer SV</v>
          </cell>
          <cell r="H15">
            <v>30</v>
          </cell>
          <cell r="I15">
            <v>27</v>
          </cell>
        </row>
        <row r="16">
          <cell r="A16" t="str">
            <v>DaHi-09</v>
          </cell>
          <cell r="B16" t="str">
            <v>SA•2100•K</v>
          </cell>
          <cell r="C16" t="str">
            <v>DaHi Gr 3</v>
          </cell>
          <cell r="D16" t="str">
            <v>Hamburg Rahlstedt</v>
          </cell>
          <cell r="E16" t="str">
            <v xml:space="preserve"> -</v>
          </cell>
          <cell r="F16" t="str">
            <v>VfL Grasdorf</v>
          </cell>
          <cell r="G16" t="str">
            <v>HeLo  VfL Pinneberg 2</v>
          </cell>
          <cell r="H16">
            <v>25</v>
          </cell>
          <cell r="I16">
            <v>36</v>
          </cell>
        </row>
        <row r="18">
          <cell r="A18" t="str">
            <v>DaHi-10</v>
          </cell>
          <cell r="B18" t="str">
            <v>SA•1200•VA</v>
          </cell>
          <cell r="C18" t="str">
            <v>DaHi Gr 4</v>
          </cell>
          <cell r="D18" t="str">
            <v>BOB</v>
          </cell>
          <cell r="E18" t="str">
            <v xml:space="preserve"> -</v>
          </cell>
          <cell r="F18" t="str">
            <v>MTV Trb. Lüneburg 1</v>
          </cell>
          <cell r="G18" t="str">
            <v>HeHi  C-R-T-G´s Finest</v>
          </cell>
          <cell r="H18">
            <v>10</v>
          </cell>
          <cell r="I18">
            <v>36</v>
          </cell>
        </row>
        <row r="19">
          <cell r="A19" t="str">
            <v>DaHi-11</v>
          </cell>
          <cell r="B19" t="str">
            <v>SA•1630•VA</v>
          </cell>
          <cell r="C19" t="str">
            <v>DaHi Gr 4</v>
          </cell>
          <cell r="D19" t="str">
            <v>BBZ 95 Leverkusen 1</v>
          </cell>
          <cell r="E19" t="str">
            <v xml:space="preserve"> -</v>
          </cell>
          <cell r="F19" t="str">
            <v>BOB</v>
          </cell>
          <cell r="G19" t="str">
            <v>HeHi  Hamburg Rahlstedt</v>
          </cell>
          <cell r="H19">
            <v>49</v>
          </cell>
          <cell r="I19">
            <v>4</v>
          </cell>
        </row>
        <row r="20">
          <cell r="A20" t="str">
            <v>DaHi-12</v>
          </cell>
          <cell r="B20" t="str">
            <v>SA•2100•VA</v>
          </cell>
          <cell r="C20" t="str">
            <v>DaHi Gr 4</v>
          </cell>
          <cell r="D20" t="str">
            <v>MTV Trb. Lüneburg 1</v>
          </cell>
          <cell r="E20" t="str">
            <v xml:space="preserve"> -</v>
          </cell>
          <cell r="F20" t="str">
            <v>BBZ 95 Leverkusen 1</v>
          </cell>
          <cell r="G20" t="str">
            <v>HeHi  Sigulda / Livonija</v>
          </cell>
          <cell r="H20">
            <v>19</v>
          </cell>
          <cell r="I20">
            <v>38</v>
          </cell>
        </row>
        <row r="22">
          <cell r="A22" t="str">
            <v>DaHi-13</v>
          </cell>
          <cell r="B22" t="str">
            <v>SA•1200•VB</v>
          </cell>
          <cell r="C22" t="str">
            <v>DaHi Gr 5</v>
          </cell>
          <cell r="D22" t="str">
            <v>Flying French</v>
          </cell>
          <cell r="E22" t="str">
            <v xml:space="preserve"> -</v>
          </cell>
          <cell r="F22" t="str">
            <v>Walddörfer SV 1</v>
          </cell>
          <cell r="G22" t="str">
            <v>HeHi  Sportverein Berne 1</v>
          </cell>
          <cell r="H22">
            <v>62</v>
          </cell>
          <cell r="I22">
            <v>31</v>
          </cell>
        </row>
        <row r="23">
          <cell r="A23" t="str">
            <v>DaHi-14</v>
          </cell>
          <cell r="B23" t="str">
            <v>SA•1630•VB</v>
          </cell>
          <cell r="C23" t="str">
            <v>DaHi Gr 5</v>
          </cell>
          <cell r="D23" t="str">
            <v>TSV Neustadt</v>
          </cell>
          <cell r="E23" t="str">
            <v xml:space="preserve"> -</v>
          </cell>
          <cell r="F23" t="str">
            <v>Flying French</v>
          </cell>
          <cell r="G23" t="str">
            <v>HeHi  Rhein Energie Köln</v>
          </cell>
          <cell r="H23">
            <v>5</v>
          </cell>
          <cell r="I23">
            <v>56</v>
          </cell>
        </row>
        <row r="24">
          <cell r="A24" t="str">
            <v>DaHi-15</v>
          </cell>
          <cell r="B24" t="str">
            <v>SA•2100•VB</v>
          </cell>
          <cell r="C24" t="str">
            <v>DaHi Gr 5</v>
          </cell>
          <cell r="D24" t="str">
            <v>Walddörfer SV 1</v>
          </cell>
          <cell r="E24" t="str">
            <v xml:space="preserve"> -</v>
          </cell>
          <cell r="F24" t="str">
            <v>TSV Neustadt</v>
          </cell>
          <cell r="G24" t="str">
            <v>HeHi  Hamburg Rahlstedt</v>
          </cell>
          <cell r="H24">
            <v>52</v>
          </cell>
          <cell r="I24">
            <v>18</v>
          </cell>
        </row>
        <row r="26">
          <cell r="A26" t="str">
            <v>DaHi-16</v>
          </cell>
          <cell r="B26" t="str">
            <v>SA•1115•G</v>
          </cell>
          <cell r="C26" t="str">
            <v>DaHi Gr 6</v>
          </cell>
          <cell r="D26" t="str">
            <v>BBG Revival</v>
          </cell>
          <cell r="E26" t="str">
            <v xml:space="preserve"> -</v>
          </cell>
          <cell r="F26" t="str">
            <v>VfL Pinneberg 2</v>
          </cell>
          <cell r="G26" t="str">
            <v>DaHi  Hamburg Rahlstedt</v>
          </cell>
          <cell r="H26">
            <v>33</v>
          </cell>
          <cell r="I26">
            <v>11</v>
          </cell>
        </row>
        <row r="27">
          <cell r="A27" t="str">
            <v>DaHi-17</v>
          </cell>
          <cell r="B27" t="str">
            <v>SA•1800•C</v>
          </cell>
          <cell r="C27" t="str">
            <v>DaHi Gr 6</v>
          </cell>
          <cell r="D27" t="str">
            <v>Lidingo Basket</v>
          </cell>
          <cell r="E27" t="str">
            <v xml:space="preserve"> -</v>
          </cell>
          <cell r="F27" t="str">
            <v>BBG Revival</v>
          </cell>
          <cell r="G27" t="str">
            <v>mU18  UAB Wien</v>
          </cell>
          <cell r="H27">
            <v>32</v>
          </cell>
          <cell r="I27">
            <v>34</v>
          </cell>
        </row>
        <row r="28">
          <cell r="A28" t="str">
            <v>DaHi-18</v>
          </cell>
          <cell r="B28" t="str">
            <v>SA•2100•C</v>
          </cell>
          <cell r="C28" t="str">
            <v>DaHi Gr 6</v>
          </cell>
          <cell r="D28" t="str">
            <v>VfL Pinneberg 2</v>
          </cell>
          <cell r="E28" t="str">
            <v xml:space="preserve"> -</v>
          </cell>
          <cell r="F28" t="str">
            <v>Lidingo Basket</v>
          </cell>
          <cell r="G28" t="str">
            <v>HeHi  Eintracht Frankfurt</v>
          </cell>
          <cell r="H28">
            <v>25</v>
          </cell>
          <cell r="I28">
            <v>30</v>
          </cell>
        </row>
        <row r="30">
          <cell r="A30" t="str">
            <v>DaHi-19</v>
          </cell>
          <cell r="B30" t="str">
            <v>SA•1115•D</v>
          </cell>
          <cell r="C30" t="str">
            <v>DaHi Gr 7</v>
          </cell>
          <cell r="D30" t="str">
            <v>BG Hamburg-West</v>
          </cell>
          <cell r="E30" t="str">
            <v xml:space="preserve"> -</v>
          </cell>
          <cell r="F30" t="str">
            <v>UAB Wien 1</v>
          </cell>
          <cell r="G30" t="str">
            <v>wU18  TG 1837 Hanau</v>
          </cell>
          <cell r="H30">
            <v>37</v>
          </cell>
          <cell r="I30">
            <v>28</v>
          </cell>
        </row>
        <row r="31">
          <cell r="A31" t="str">
            <v>DaHi-20</v>
          </cell>
          <cell r="B31" t="str">
            <v>SA•1500•D</v>
          </cell>
          <cell r="C31" t="str">
            <v>DaHi Gr 7</v>
          </cell>
          <cell r="D31" t="str">
            <v>TK Hannover</v>
          </cell>
          <cell r="E31" t="str">
            <v xml:space="preserve"> -</v>
          </cell>
          <cell r="F31" t="str">
            <v>BG Hamburg-West</v>
          </cell>
          <cell r="G31" t="str">
            <v>wU18  UAB Wien</v>
          </cell>
          <cell r="H31">
            <v>22</v>
          </cell>
          <cell r="I31">
            <v>30</v>
          </cell>
        </row>
        <row r="32">
          <cell r="A32" t="str">
            <v>DaHi-21</v>
          </cell>
          <cell r="B32" t="str">
            <v>SA•1845•D</v>
          </cell>
          <cell r="C32" t="str">
            <v>DaHi Gr 7</v>
          </cell>
          <cell r="D32" t="str">
            <v>UAB Wien 1</v>
          </cell>
          <cell r="E32" t="str">
            <v xml:space="preserve"> -</v>
          </cell>
          <cell r="F32" t="str">
            <v>TK Hannover</v>
          </cell>
          <cell r="G32" t="str">
            <v>wU18  BBZ 95 Leverkusen</v>
          </cell>
          <cell r="H32">
            <v>33</v>
          </cell>
          <cell r="I32">
            <v>45</v>
          </cell>
        </row>
        <row r="34">
          <cell r="A34" t="str">
            <v>DaHi-22</v>
          </cell>
          <cell r="B34" t="str">
            <v>SA•0945•D</v>
          </cell>
          <cell r="C34" t="str">
            <v>DaHi Gr 8</v>
          </cell>
          <cell r="D34" t="str">
            <v>BG Zehlendorf 2</v>
          </cell>
          <cell r="E34" t="str">
            <v xml:space="preserve"> -</v>
          </cell>
          <cell r="F34" t="str">
            <v>VfL Pinneberg 1</v>
          </cell>
          <cell r="G34" t="str">
            <v>DaHi  Rumelner TV</v>
          </cell>
          <cell r="H34">
            <v>22</v>
          </cell>
          <cell r="I34">
            <v>37</v>
          </cell>
        </row>
        <row r="35">
          <cell r="A35" t="str">
            <v>DaHi-23</v>
          </cell>
          <cell r="B35" t="str">
            <v>SA•1330•D</v>
          </cell>
          <cell r="C35" t="str">
            <v>DaHi Gr 8</v>
          </cell>
          <cell r="D35" t="str">
            <v>UKJ Tyrolia</v>
          </cell>
          <cell r="E35" t="str">
            <v xml:space="preserve"> -</v>
          </cell>
          <cell r="F35" t="str">
            <v>BG Zehlendorf 2</v>
          </cell>
          <cell r="G35" t="str">
            <v>DaHi  TSI Damen</v>
          </cell>
          <cell r="H35">
            <v>30</v>
          </cell>
          <cell r="I35">
            <v>27</v>
          </cell>
        </row>
        <row r="36">
          <cell r="A36" t="str">
            <v>DaHi-24</v>
          </cell>
          <cell r="B36" t="str">
            <v>SA•1845•G</v>
          </cell>
          <cell r="C36" t="str">
            <v>DaHi Gr 8</v>
          </cell>
          <cell r="D36" t="str">
            <v>VfL Pinneberg 1</v>
          </cell>
          <cell r="E36" t="str">
            <v xml:space="preserve"> -</v>
          </cell>
          <cell r="F36" t="str">
            <v>UKJ Tyrolia</v>
          </cell>
          <cell r="G36" t="str">
            <v>DaHi  MTV Trb. Lüneburg 2</v>
          </cell>
          <cell r="H36">
            <v>40</v>
          </cell>
          <cell r="I36">
            <v>37</v>
          </cell>
        </row>
        <row r="39">
          <cell r="A39" t="str">
            <v>DaHi-25</v>
          </cell>
          <cell r="B39" t="str">
            <v>SO•1115•C</v>
          </cell>
          <cell r="C39" t="str">
            <v>DaHi Pl 1-16</v>
          </cell>
          <cell r="D39" t="str">
            <v>UKJ Tyrolia</v>
          </cell>
          <cell r="E39" t="str">
            <v xml:space="preserve"> -</v>
          </cell>
          <cell r="F39" t="str">
            <v>BG Zehlendorf 1</v>
          </cell>
          <cell r="G39" t="str">
            <v>mU18  UAB Wien</v>
          </cell>
          <cell r="H39">
            <v>22</v>
          </cell>
          <cell r="I39">
            <v>42</v>
          </cell>
        </row>
        <row r="40">
          <cell r="A40" t="str">
            <v>DaHi-26</v>
          </cell>
          <cell r="B40" t="str">
            <v>SO•1200•C</v>
          </cell>
          <cell r="C40" t="str">
            <v>DaHi Pl 1-16</v>
          </cell>
          <cell r="D40" t="str">
            <v>TK Hannover</v>
          </cell>
          <cell r="E40" t="str">
            <v xml:space="preserve"> -</v>
          </cell>
          <cell r="F40" t="str">
            <v>Rumelner TV</v>
          </cell>
          <cell r="G40" t="str">
            <v>DaHi  BG Zehlendorf 1</v>
          </cell>
          <cell r="H40">
            <v>48</v>
          </cell>
          <cell r="I40">
            <v>33</v>
          </cell>
        </row>
        <row r="41">
          <cell r="A41" t="str">
            <v>DaHi-27</v>
          </cell>
          <cell r="B41" t="str">
            <v>SO•1030•VA</v>
          </cell>
          <cell r="C41" t="str">
            <v>DaHi Pl 1-16</v>
          </cell>
          <cell r="D41" t="str">
            <v>Lidingo Basket</v>
          </cell>
          <cell r="E41" t="str">
            <v xml:space="preserve"> -</v>
          </cell>
          <cell r="F41" t="str">
            <v>VfL Grasdorf</v>
          </cell>
          <cell r="G41" t="str">
            <v>HeHi  Basket Clubs Vienna</v>
          </cell>
          <cell r="H41">
            <v>24</v>
          </cell>
          <cell r="I41">
            <v>22</v>
          </cell>
        </row>
        <row r="42">
          <cell r="A42" t="str">
            <v>DaHi-28</v>
          </cell>
          <cell r="B42" t="str">
            <v>SO•1115•VA</v>
          </cell>
          <cell r="C42" t="str">
            <v>DaHi Pl 1-16</v>
          </cell>
          <cell r="D42" t="str">
            <v>Walddörfer SV 1</v>
          </cell>
          <cell r="E42" t="str">
            <v xml:space="preserve"> -</v>
          </cell>
          <cell r="F42" t="str">
            <v>BBZ 95 Leverkusen 1</v>
          </cell>
          <cell r="G42" t="str">
            <v>DaHi  VfL Grasdorf</v>
          </cell>
          <cell r="H42">
            <v>19</v>
          </cell>
          <cell r="I42">
            <v>40</v>
          </cell>
        </row>
        <row r="43">
          <cell r="A43" t="str">
            <v>DaHi-29</v>
          </cell>
          <cell r="B43" t="str">
            <v>SO•1030•VB</v>
          </cell>
          <cell r="C43" t="str">
            <v>DaHi Pl 1-16</v>
          </cell>
          <cell r="D43" t="str">
            <v>MTV Trb. Lüneburg 1</v>
          </cell>
          <cell r="E43" t="str">
            <v xml:space="preserve"> -</v>
          </cell>
          <cell r="F43" t="str">
            <v>Flying French</v>
          </cell>
          <cell r="G43" t="str">
            <v>HeHi  UKJ Tyrolia 1</v>
          </cell>
          <cell r="H43">
            <v>11</v>
          </cell>
          <cell r="I43">
            <v>47</v>
          </cell>
        </row>
        <row r="44">
          <cell r="A44" t="str">
            <v>DaHi-30</v>
          </cell>
          <cell r="B44" t="str">
            <v>SO•1115•VB</v>
          </cell>
          <cell r="C44" t="str">
            <v>DaHi Pl 1-16</v>
          </cell>
          <cell r="D44" t="str">
            <v>Kuenring Wien 1</v>
          </cell>
          <cell r="E44" t="str">
            <v xml:space="preserve"> -</v>
          </cell>
          <cell r="F44" t="str">
            <v>BBG Revival</v>
          </cell>
          <cell r="G44" t="str">
            <v>DaHi  Flying French</v>
          </cell>
          <cell r="H44">
            <v>25</v>
          </cell>
          <cell r="I44">
            <v>29</v>
          </cell>
        </row>
        <row r="45">
          <cell r="A45" t="str">
            <v>DaHi-31</v>
          </cell>
          <cell r="B45" t="str">
            <v>SO•1115•D</v>
          </cell>
          <cell r="C45" t="str">
            <v>DaHi Pl 1-16</v>
          </cell>
          <cell r="D45" t="str">
            <v>TSI Damen</v>
          </cell>
          <cell r="E45" t="str">
            <v xml:space="preserve"> -</v>
          </cell>
          <cell r="F45" t="str">
            <v>BG Hamburg-West</v>
          </cell>
          <cell r="G45" t="str">
            <v>wU18  TG 1837 Hanau</v>
          </cell>
          <cell r="H45">
            <v>20</v>
          </cell>
          <cell r="I45">
            <v>30</v>
          </cell>
        </row>
        <row r="46">
          <cell r="A46" t="str">
            <v>DaHi-32</v>
          </cell>
          <cell r="B46" t="str">
            <v>SO•1200•D</v>
          </cell>
          <cell r="C46" t="str">
            <v>DaHi Pl 1-16</v>
          </cell>
          <cell r="D46" t="str">
            <v>TuS Bothfeld</v>
          </cell>
          <cell r="E46" t="str">
            <v xml:space="preserve"> -</v>
          </cell>
          <cell r="F46" t="str">
            <v>VfL Pinneberg 1</v>
          </cell>
          <cell r="G46" t="str">
            <v>DaHi  BG Hamburg-West</v>
          </cell>
          <cell r="H46">
            <v>11</v>
          </cell>
          <cell r="I46">
            <v>38</v>
          </cell>
        </row>
        <row r="47">
          <cell r="A47" t="str">
            <v>DaHi-33</v>
          </cell>
          <cell r="B47" t="str">
            <v>SO•1630•C</v>
          </cell>
          <cell r="C47" t="str">
            <v>DaHi Pl 1-8</v>
          </cell>
          <cell r="D47" t="str">
            <v>BG Zehlendorf 1</v>
          </cell>
          <cell r="E47" t="str">
            <v xml:space="preserve"> -</v>
          </cell>
          <cell r="F47" t="str">
            <v>TK Hannover</v>
          </cell>
          <cell r="G47" t="str">
            <v>mU18  SG Hannover</v>
          </cell>
          <cell r="H47">
            <v>56</v>
          </cell>
          <cell r="I47">
            <v>21</v>
          </cell>
        </row>
        <row r="48">
          <cell r="A48" t="str">
            <v>DaHi-34</v>
          </cell>
          <cell r="B48" t="str">
            <v>SO•1630•VA</v>
          </cell>
          <cell r="C48" t="str">
            <v>DaHi Pl 1-8</v>
          </cell>
          <cell r="D48" t="str">
            <v>Lidingo Basket</v>
          </cell>
          <cell r="E48" t="str">
            <v xml:space="preserve"> -</v>
          </cell>
          <cell r="F48" t="str">
            <v>BBZ 95 Leverkusen 1</v>
          </cell>
          <cell r="G48" t="str">
            <v>HeHi  C-R-T-G´s Finest</v>
          </cell>
          <cell r="H48">
            <v>40</v>
          </cell>
          <cell r="I48">
            <v>34</v>
          </cell>
        </row>
        <row r="49">
          <cell r="A49" t="str">
            <v>DaHi-35</v>
          </cell>
          <cell r="B49" t="str">
            <v>SO•1630•VB</v>
          </cell>
          <cell r="C49" t="str">
            <v>DaHi Pl 1-8</v>
          </cell>
          <cell r="D49" t="str">
            <v>Flying French</v>
          </cell>
          <cell r="E49" t="str">
            <v xml:space="preserve"> -</v>
          </cell>
          <cell r="F49" t="str">
            <v>BBG Revival</v>
          </cell>
          <cell r="G49" t="str">
            <v>HeHi  Galabasket.de</v>
          </cell>
          <cell r="H49">
            <v>41</v>
          </cell>
          <cell r="I49">
            <v>31</v>
          </cell>
        </row>
        <row r="50">
          <cell r="A50" t="str">
            <v>DaHi-36</v>
          </cell>
          <cell r="B50" t="str">
            <v>SO•1630•D</v>
          </cell>
          <cell r="C50" t="str">
            <v>DaHi Pl 1-8</v>
          </cell>
          <cell r="D50" t="str">
            <v>BG Hamburg-West</v>
          </cell>
          <cell r="E50" t="str">
            <v xml:space="preserve"> -</v>
          </cell>
          <cell r="F50" t="str">
            <v>VfL Pinneberg 1</v>
          </cell>
          <cell r="G50" t="str">
            <v>wU18  TV Meppen</v>
          </cell>
          <cell r="H50">
            <v>19</v>
          </cell>
          <cell r="I50">
            <v>31</v>
          </cell>
        </row>
        <row r="51">
          <cell r="A51" t="str">
            <v>DaHi-37</v>
          </cell>
          <cell r="B51" t="str">
            <v>SO•1715•C</v>
          </cell>
          <cell r="C51" t="str">
            <v>DaHi Pl 9-16</v>
          </cell>
          <cell r="D51" t="str">
            <v>Rumelner TV</v>
          </cell>
          <cell r="E51" t="str">
            <v xml:space="preserve"> -</v>
          </cell>
          <cell r="F51" t="str">
            <v>UKJ Tyrolia</v>
          </cell>
          <cell r="G51" t="str">
            <v>DaHi  TK Hannover</v>
          </cell>
          <cell r="H51">
            <v>51</v>
          </cell>
          <cell r="I51">
            <v>47</v>
          </cell>
        </row>
        <row r="52">
          <cell r="A52" t="str">
            <v>DaHi-38</v>
          </cell>
          <cell r="B52" t="str">
            <v>SO•1715•VA</v>
          </cell>
          <cell r="C52" t="str">
            <v>DaHi Pl 9-16</v>
          </cell>
          <cell r="D52" t="str">
            <v>Walddörfer SV 1</v>
          </cell>
          <cell r="E52" t="str">
            <v xml:space="preserve"> -</v>
          </cell>
          <cell r="F52" t="str">
            <v>VfL Grasdorf</v>
          </cell>
          <cell r="G52" t="str">
            <v>DaHi  BBZ 95 Leverkusen 1</v>
          </cell>
          <cell r="H52">
            <v>39</v>
          </cell>
          <cell r="I52">
            <v>49</v>
          </cell>
        </row>
        <row r="53">
          <cell r="A53" t="str">
            <v>DaHi-39</v>
          </cell>
          <cell r="B53" t="str">
            <v>SO•1715•VB</v>
          </cell>
          <cell r="C53" t="str">
            <v>DaHi Pl 9-16</v>
          </cell>
          <cell r="D53" t="str">
            <v>Kuenring Wien 1</v>
          </cell>
          <cell r="E53" t="str">
            <v xml:space="preserve"> -</v>
          </cell>
          <cell r="F53" t="str">
            <v>MTV Trb. Lüneburg 1</v>
          </cell>
          <cell r="G53" t="str">
            <v>DaHi  BBG Revival</v>
          </cell>
          <cell r="H53">
            <v>28</v>
          </cell>
          <cell r="I53">
            <v>24</v>
          </cell>
        </row>
        <row r="54">
          <cell r="A54" t="str">
            <v>DaHi-40</v>
          </cell>
          <cell r="B54" t="str">
            <v>SO•1715•D</v>
          </cell>
          <cell r="C54" t="str">
            <v>DaHi Pl 9-16</v>
          </cell>
          <cell r="D54" t="str">
            <v>TuS Bothfeld</v>
          </cell>
          <cell r="E54" t="str">
            <v xml:space="preserve"> -</v>
          </cell>
          <cell r="F54" t="str">
            <v>TSI Damen</v>
          </cell>
          <cell r="G54" t="str">
            <v>DaHi  VfL Pinneberg 1</v>
          </cell>
          <cell r="H54">
            <v>17</v>
          </cell>
          <cell r="I54">
            <v>44</v>
          </cell>
        </row>
        <row r="55">
          <cell r="A55" t="str">
            <v>DaHi-41</v>
          </cell>
          <cell r="B55" t="str">
            <v>SO•1200•K</v>
          </cell>
          <cell r="C55" t="str">
            <v>DaHi Pl 17-24</v>
          </cell>
          <cell r="D55" t="str">
            <v>MTV Itzehoe</v>
          </cell>
          <cell r="E55" t="str">
            <v xml:space="preserve"> -</v>
          </cell>
          <cell r="F55" t="str">
            <v>MTV Trb. Lüneburg 2</v>
          </cell>
          <cell r="G55" t="str">
            <v>wU16  CB Recklinghausen</v>
          </cell>
          <cell r="H55">
            <v>36</v>
          </cell>
          <cell r="I55">
            <v>39</v>
          </cell>
        </row>
        <row r="56">
          <cell r="A56" t="str">
            <v>DaHi-42</v>
          </cell>
          <cell r="B56" t="str">
            <v>SO•1245•K</v>
          </cell>
          <cell r="C56" t="str">
            <v>DaHi Pl 17-24</v>
          </cell>
          <cell r="D56" t="str">
            <v>Hamburg Rahlstedt</v>
          </cell>
          <cell r="E56" t="str">
            <v xml:space="preserve"> -</v>
          </cell>
          <cell r="F56" t="str">
            <v>BOB</v>
          </cell>
          <cell r="G56" t="str">
            <v>DaHi  MTV Trb. Lüneburg 2</v>
          </cell>
          <cell r="H56">
            <v>42</v>
          </cell>
          <cell r="I56">
            <v>17</v>
          </cell>
        </row>
        <row r="57">
          <cell r="A57" t="str">
            <v>DaHi-43</v>
          </cell>
          <cell r="B57" t="str">
            <v>SO•1245•C</v>
          </cell>
          <cell r="C57" t="str">
            <v>DaHi Pl 17-24</v>
          </cell>
          <cell r="D57" t="str">
            <v>TSV Neustadt</v>
          </cell>
          <cell r="E57" t="str">
            <v xml:space="preserve"> -</v>
          </cell>
          <cell r="F57" t="str">
            <v>VfL Pinneberg 2</v>
          </cell>
          <cell r="G57" t="str">
            <v>DaHi  Rumelner TV</v>
          </cell>
          <cell r="H57">
            <v>8</v>
          </cell>
          <cell r="I57">
            <v>52</v>
          </cell>
        </row>
        <row r="58">
          <cell r="A58" t="str">
            <v>DaHi-44</v>
          </cell>
          <cell r="B58" t="str">
            <v>SO•1330•C</v>
          </cell>
          <cell r="C58" t="str">
            <v>DaHi Pl 17-24</v>
          </cell>
          <cell r="D58" t="str">
            <v>UAB Wien 1</v>
          </cell>
          <cell r="E58" t="str">
            <v xml:space="preserve"> -</v>
          </cell>
          <cell r="F58" t="str">
            <v>BG Zehlendorf 2</v>
          </cell>
          <cell r="G58" t="str">
            <v>DaHi  VfL Pinneberg 2</v>
          </cell>
          <cell r="H58">
            <v>21</v>
          </cell>
          <cell r="I58">
            <v>66</v>
          </cell>
        </row>
        <row r="59">
          <cell r="A59" t="str">
            <v>DaHi-45</v>
          </cell>
          <cell r="B59" t="str">
            <v>SO•2015•C</v>
          </cell>
          <cell r="C59" t="str">
            <v>DaHi Pl 1-4</v>
          </cell>
          <cell r="D59" t="str">
            <v>BG Zehlendorf 1</v>
          </cell>
          <cell r="E59" t="str">
            <v xml:space="preserve"> -</v>
          </cell>
          <cell r="F59" t="str">
            <v>Lidingo Basket</v>
          </cell>
          <cell r="G59" t="str">
            <v>DaHi  VfL Pinneberg 2</v>
          </cell>
          <cell r="H59">
            <v>71</v>
          </cell>
          <cell r="I59">
            <v>28</v>
          </cell>
        </row>
        <row r="60">
          <cell r="A60" t="str">
            <v>DaHi-46</v>
          </cell>
          <cell r="B60" t="str">
            <v>SO•2015•D</v>
          </cell>
          <cell r="C60" t="str">
            <v>DaHi Pl 1-4</v>
          </cell>
          <cell r="D60" t="str">
            <v>Flying French</v>
          </cell>
          <cell r="E60" t="str">
            <v xml:space="preserve"> -</v>
          </cell>
          <cell r="F60" t="str">
            <v>VfL Pinneberg 1</v>
          </cell>
          <cell r="G60" t="str">
            <v>wU18  BBZ 95 Leverkusen</v>
          </cell>
          <cell r="H60">
            <v>39</v>
          </cell>
          <cell r="I60">
            <v>48</v>
          </cell>
        </row>
        <row r="61">
          <cell r="A61" t="str">
            <v>DaHi-47</v>
          </cell>
          <cell r="B61" t="str">
            <v>SO•2100•C</v>
          </cell>
          <cell r="C61" t="str">
            <v>DaHi Pl 5-8</v>
          </cell>
          <cell r="D61" t="str">
            <v>BBZ 95 Leverkusen 1</v>
          </cell>
          <cell r="E61" t="str">
            <v xml:space="preserve"> -</v>
          </cell>
          <cell r="F61" t="str">
            <v>TK Hannover</v>
          </cell>
          <cell r="G61" t="str">
            <v>DaHi  Lidingo Basket</v>
          </cell>
          <cell r="H61">
            <v>35</v>
          </cell>
          <cell r="I61">
            <v>32</v>
          </cell>
        </row>
        <row r="62">
          <cell r="A62" t="str">
            <v>DaHi-48</v>
          </cell>
          <cell r="B62" t="str">
            <v>SO•2100•D</v>
          </cell>
          <cell r="C62" t="str">
            <v>DaHi Pl 5-8</v>
          </cell>
          <cell r="D62" t="str">
            <v>BG Hamburg-West</v>
          </cell>
          <cell r="E62" t="str">
            <v xml:space="preserve"> -</v>
          </cell>
          <cell r="F62" t="str">
            <v>BBG Revival</v>
          </cell>
          <cell r="G62" t="str">
            <v>DaHi  VfL Pinneberg 1</v>
          </cell>
          <cell r="H62">
            <v>39</v>
          </cell>
          <cell r="I62">
            <v>34</v>
          </cell>
        </row>
        <row r="63">
          <cell r="A63" t="str">
            <v>DaHi-49</v>
          </cell>
          <cell r="B63" t="str">
            <v>MO•0930•C</v>
          </cell>
          <cell r="C63" t="str">
            <v>DaHi Pl 9-12</v>
          </cell>
          <cell r="D63" t="str">
            <v>VfL Grasdorf</v>
          </cell>
          <cell r="E63" t="str">
            <v xml:space="preserve"> -</v>
          </cell>
          <cell r="F63" t="str">
            <v>Rumelner TV</v>
          </cell>
          <cell r="G63" t="str">
            <v>mU14  Eintracht Frankfurt</v>
          </cell>
          <cell r="H63">
            <v>20</v>
          </cell>
          <cell r="I63">
            <v>0</v>
          </cell>
        </row>
        <row r="64">
          <cell r="A64" t="str">
            <v>DaHi-50</v>
          </cell>
          <cell r="B64" t="str">
            <v>MO•0930•K</v>
          </cell>
          <cell r="C64" t="str">
            <v>DaHi Pl 9-12</v>
          </cell>
          <cell r="D64" t="str">
            <v>TSI Damen</v>
          </cell>
          <cell r="E64" t="str">
            <v xml:space="preserve"> -</v>
          </cell>
          <cell r="F64" t="str">
            <v>Kuenring Wien 1</v>
          </cell>
          <cell r="G64" t="str">
            <v>mU14  Hypo Mistelbach</v>
          </cell>
          <cell r="H64">
            <v>30</v>
          </cell>
          <cell r="I64">
            <v>37</v>
          </cell>
        </row>
        <row r="65">
          <cell r="A65" t="str">
            <v>DaHi-51</v>
          </cell>
          <cell r="B65" t="str">
            <v>MO•0845•G</v>
          </cell>
          <cell r="C65" t="str">
            <v>DaHi Pl 13-16</v>
          </cell>
          <cell r="D65" t="str">
            <v>UKJ Tyrolia</v>
          </cell>
          <cell r="E65" t="str">
            <v xml:space="preserve"> -</v>
          </cell>
          <cell r="F65" t="str">
            <v>Walddörfer SV 1</v>
          </cell>
          <cell r="G65" t="str">
            <v>wU14  CB Recklinghausen</v>
          </cell>
          <cell r="H65">
            <v>45</v>
          </cell>
          <cell r="I65">
            <v>40</v>
          </cell>
        </row>
        <row r="66">
          <cell r="A66" t="str">
            <v>DaHi-52</v>
          </cell>
          <cell r="B66" t="str">
            <v>MO•0930•VB</v>
          </cell>
          <cell r="C66" t="str">
            <v>DaHi Pl 13-16</v>
          </cell>
          <cell r="D66" t="str">
            <v>MTV Trb. Lüneburg 1</v>
          </cell>
          <cell r="E66" t="str">
            <v xml:space="preserve"> -</v>
          </cell>
          <cell r="F66" t="str">
            <v>TuS Bothfeld</v>
          </cell>
          <cell r="G66" t="str">
            <v>HeLo  VfL Pinneberg 2</v>
          </cell>
          <cell r="H66">
            <v>30</v>
          </cell>
          <cell r="I66">
            <v>17</v>
          </cell>
        </row>
        <row r="67">
          <cell r="A67" t="str">
            <v>DaHi-53</v>
          </cell>
          <cell r="B67" t="str">
            <v>SO•1800•K</v>
          </cell>
          <cell r="C67" t="str">
            <v>DaHi Pl 17-20</v>
          </cell>
          <cell r="D67" t="str">
            <v>Hamburg Rahlstedt</v>
          </cell>
          <cell r="E67" t="str">
            <v xml:space="preserve"> -</v>
          </cell>
          <cell r="F67" t="str">
            <v>MTV Trb. Lüneburg 2</v>
          </cell>
          <cell r="G67" t="str">
            <v>DaHi  BOB</v>
          </cell>
          <cell r="H67">
            <v>20</v>
          </cell>
          <cell r="I67">
            <v>21</v>
          </cell>
        </row>
        <row r="68">
          <cell r="A68" t="str">
            <v>DaHi-54</v>
          </cell>
          <cell r="B68" t="str">
            <v>SO•1930•C</v>
          </cell>
          <cell r="C68" t="str">
            <v>DaHi Pl 17-20</v>
          </cell>
          <cell r="D68" t="str">
            <v>BG Zehlendorf 2</v>
          </cell>
          <cell r="E68" t="str">
            <v xml:space="preserve"> -</v>
          </cell>
          <cell r="F68" t="str">
            <v>VfL Pinneberg 2</v>
          </cell>
          <cell r="G68" t="str">
            <v>DaHi  UAB Wien 1</v>
          </cell>
          <cell r="H68">
            <v>40</v>
          </cell>
          <cell r="I68">
            <v>23</v>
          </cell>
        </row>
        <row r="69">
          <cell r="A69" t="str">
            <v>DaHi-55</v>
          </cell>
          <cell r="B69" t="str">
            <v>SO•1715•K</v>
          </cell>
          <cell r="C69" t="str">
            <v>DaHi Pl 21-24</v>
          </cell>
          <cell r="D69" t="str">
            <v>MTV Itzehoe</v>
          </cell>
          <cell r="E69" t="str">
            <v xml:space="preserve"> -</v>
          </cell>
          <cell r="F69" t="str">
            <v>BOB</v>
          </cell>
          <cell r="G69" t="str">
            <v>HeHi  AMTV Rahlstedt</v>
          </cell>
          <cell r="H69">
            <v>36</v>
          </cell>
          <cell r="I69">
            <v>24</v>
          </cell>
        </row>
        <row r="70">
          <cell r="A70" t="str">
            <v>DaHi-56</v>
          </cell>
          <cell r="B70" t="str">
            <v>SO•1845•C</v>
          </cell>
          <cell r="C70" t="str">
            <v>DaHi Pl 21-24</v>
          </cell>
          <cell r="D70" t="str">
            <v>TSV Neustadt</v>
          </cell>
          <cell r="E70" t="str">
            <v xml:space="preserve"> -</v>
          </cell>
          <cell r="F70" t="str">
            <v>UAB Wien 1</v>
          </cell>
          <cell r="G70" t="str">
            <v>mU18  Hellas Basket Berlin</v>
          </cell>
          <cell r="H70">
            <v>24</v>
          </cell>
          <cell r="I70">
            <v>26</v>
          </cell>
        </row>
        <row r="71">
          <cell r="A71" t="str">
            <v>DaHi-57</v>
          </cell>
          <cell r="B71" t="str">
            <v>MO•1300•D</v>
          </cell>
          <cell r="C71" t="str">
            <v>DaHi Pl 1</v>
          </cell>
          <cell r="D71" t="str">
            <v>BG Zehlendorf 1</v>
          </cell>
          <cell r="E71" t="str">
            <v xml:space="preserve"> -</v>
          </cell>
          <cell r="F71" t="str">
            <v>VfL Pinneberg 1</v>
          </cell>
          <cell r="G71" t="str">
            <v>BG Zehlendorf</v>
          </cell>
          <cell r="H71">
            <v>0</v>
          </cell>
          <cell r="I71">
            <v>0</v>
          </cell>
        </row>
        <row r="72">
          <cell r="A72" t="str">
            <v>DaHi-58</v>
          </cell>
          <cell r="B72" t="str">
            <v>MO•1015•QD</v>
          </cell>
          <cell r="C72" t="str">
            <v>DaHi Pl 3</v>
          </cell>
          <cell r="D72" t="str">
            <v>Flying French</v>
          </cell>
          <cell r="E72" t="str">
            <v xml:space="preserve"> -</v>
          </cell>
          <cell r="F72" t="str">
            <v>Lidingo Basket</v>
          </cell>
          <cell r="G72" t="str">
            <v>DaHi  BG Hamburg-West</v>
          </cell>
          <cell r="H72">
            <v>43</v>
          </cell>
          <cell r="I72">
            <v>33</v>
          </cell>
        </row>
        <row r="73">
          <cell r="A73" t="str">
            <v>DaHi-59</v>
          </cell>
          <cell r="B73" t="str">
            <v>MO•0930•QD</v>
          </cell>
          <cell r="C73" t="str">
            <v>DaHi Pl 5</v>
          </cell>
          <cell r="D73" t="str">
            <v>BBZ 95 Leverkusen 1</v>
          </cell>
          <cell r="E73" t="str">
            <v xml:space="preserve"> -</v>
          </cell>
          <cell r="F73" t="str">
            <v>BG Hamburg-West</v>
          </cell>
          <cell r="G73" t="str">
            <v>HeLo  Braunschweiger BG 2</v>
          </cell>
          <cell r="H73">
            <v>40</v>
          </cell>
          <cell r="I73">
            <v>30</v>
          </cell>
        </row>
        <row r="74">
          <cell r="A74" t="str">
            <v>DaHi-60</v>
          </cell>
          <cell r="B74" t="str">
            <v>MO•0930•G</v>
          </cell>
          <cell r="C74" t="str">
            <v>DaHi Pl 7</v>
          </cell>
          <cell r="D74" t="str">
            <v>BBG Revival</v>
          </cell>
          <cell r="E74" t="str">
            <v xml:space="preserve"> -</v>
          </cell>
          <cell r="F74" t="str">
            <v>TK Hannover</v>
          </cell>
          <cell r="G74" t="str">
            <v>DaHi  Walddörfer SV 1</v>
          </cell>
          <cell r="H74">
            <v>26</v>
          </cell>
          <cell r="I74">
            <v>37</v>
          </cell>
        </row>
        <row r="75">
          <cell r="A75" t="str">
            <v>DaHi-65</v>
          </cell>
          <cell r="B75" t="str">
            <v>MO•0930•QC</v>
          </cell>
          <cell r="C75" t="str">
            <v>DaHi Pl 17</v>
          </cell>
          <cell r="D75" t="str">
            <v>MTV Trb. Lüneburg 2</v>
          </cell>
          <cell r="E75" t="str">
            <v xml:space="preserve"> -</v>
          </cell>
          <cell r="F75" t="str">
            <v>BG Zehlendorf 2</v>
          </cell>
          <cell r="G75" t="str">
            <v>DaHi  BOB</v>
          </cell>
          <cell r="H75">
            <v>22</v>
          </cell>
          <cell r="I75">
            <v>47</v>
          </cell>
        </row>
        <row r="76">
          <cell r="A76" t="str">
            <v>DaHi-66</v>
          </cell>
          <cell r="B76" t="str">
            <v>MO•0930•QA</v>
          </cell>
          <cell r="C76" t="str">
            <v>DaHi Pl 19</v>
          </cell>
          <cell r="D76" t="str">
            <v>VfL Pinneberg 2</v>
          </cell>
          <cell r="E76" t="str">
            <v xml:space="preserve"> -</v>
          </cell>
          <cell r="F76" t="str">
            <v>Hamburg Rahlstedt</v>
          </cell>
          <cell r="G76" t="str">
            <v>wU14  Eintracht Frankfurt</v>
          </cell>
          <cell r="H76">
            <v>29</v>
          </cell>
          <cell r="I76">
            <v>25</v>
          </cell>
        </row>
        <row r="77">
          <cell r="A77" t="str">
            <v>DaHi-67</v>
          </cell>
          <cell r="B77" t="str">
            <v>MO•0845•QB</v>
          </cell>
          <cell r="C77" t="str">
            <v>DaHi Pl 21</v>
          </cell>
          <cell r="D77" t="str">
            <v>MTV Itzehoe</v>
          </cell>
          <cell r="E77" t="str">
            <v xml:space="preserve"> -</v>
          </cell>
          <cell r="F77" t="str">
            <v>UAB Wien 1</v>
          </cell>
          <cell r="G77" t="str">
            <v>wU14  MKS MOS Konin</v>
          </cell>
          <cell r="H77">
            <v>41</v>
          </cell>
          <cell r="I77">
            <v>13</v>
          </cell>
        </row>
        <row r="78">
          <cell r="A78" t="str">
            <v>DaHi-68</v>
          </cell>
          <cell r="B78" t="str">
            <v>MO•0845•QC</v>
          </cell>
          <cell r="C78" t="str">
            <v>DaHi Pl 23</v>
          </cell>
          <cell r="D78" t="str">
            <v>TSV Neustadt</v>
          </cell>
          <cell r="E78" t="str">
            <v xml:space="preserve"> -</v>
          </cell>
          <cell r="F78" t="str">
            <v>BOB</v>
          </cell>
          <cell r="G78" t="str">
            <v>mU18  CB Recklinghausen</v>
          </cell>
          <cell r="H78">
            <v>25</v>
          </cell>
          <cell r="I78">
            <v>28</v>
          </cell>
        </row>
      </sheetData>
      <sheetData sheetId="7" refreshError="1">
        <row r="6">
          <cell r="A6" t="str">
            <v>DaLo-01</v>
          </cell>
          <cell r="B6" t="str">
            <v>SA•1415•G</v>
          </cell>
          <cell r="C6" t="str">
            <v>DaLo Gr 1</v>
          </cell>
          <cell r="D6" t="str">
            <v>Kuenring Wien 2</v>
          </cell>
          <cell r="E6" t="str">
            <v xml:space="preserve"> -</v>
          </cell>
          <cell r="F6" t="str">
            <v>Vareler TB</v>
          </cell>
          <cell r="G6" t="str">
            <v>mU18  BG Zehlendorf</v>
          </cell>
          <cell r="H6">
            <v>41</v>
          </cell>
          <cell r="I6">
            <v>6</v>
          </cell>
        </row>
        <row r="7">
          <cell r="A7" t="str">
            <v>DaLo-02</v>
          </cell>
          <cell r="B7" t="str">
            <v>SA•1500•G</v>
          </cell>
          <cell r="C7" t="str">
            <v>DaLo Gr 1</v>
          </cell>
          <cell r="D7" t="str">
            <v>Walddörfer SV 2</v>
          </cell>
          <cell r="E7" t="str">
            <v xml:space="preserve"> -</v>
          </cell>
          <cell r="F7" t="str">
            <v>BG Zehlendorf 3</v>
          </cell>
          <cell r="G7" t="str">
            <v>DaLo  Vareler TB</v>
          </cell>
          <cell r="H7">
            <v>25</v>
          </cell>
          <cell r="I7">
            <v>31</v>
          </cell>
        </row>
        <row r="8">
          <cell r="A8" t="str">
            <v>DaLo-03</v>
          </cell>
          <cell r="B8" t="str">
            <v>SA•2015•G</v>
          </cell>
          <cell r="C8" t="str">
            <v>DaLo Gr 1</v>
          </cell>
          <cell r="D8" t="str">
            <v>Kuenring Wien 2</v>
          </cell>
          <cell r="E8" t="str">
            <v xml:space="preserve"> -</v>
          </cell>
          <cell r="F8" t="str">
            <v>Walddörfer SV 2</v>
          </cell>
          <cell r="G8" t="str">
            <v>wU18  Basketball Berlin Süd</v>
          </cell>
          <cell r="H8">
            <v>44</v>
          </cell>
          <cell r="I8">
            <v>7</v>
          </cell>
        </row>
        <row r="9">
          <cell r="A9" t="str">
            <v>DaLo-04</v>
          </cell>
          <cell r="B9" t="str">
            <v>SA•2100•G</v>
          </cell>
          <cell r="C9" t="str">
            <v>DaLo Gr 1</v>
          </cell>
          <cell r="D9" t="str">
            <v>BG Zehlendorf 3</v>
          </cell>
          <cell r="E9" t="str">
            <v xml:space="preserve"> -</v>
          </cell>
          <cell r="F9" t="str">
            <v>Vareler TB</v>
          </cell>
          <cell r="G9" t="str">
            <v>DaLo  Walddörfer SV 2</v>
          </cell>
          <cell r="H9">
            <v>45</v>
          </cell>
          <cell r="I9">
            <v>2</v>
          </cell>
        </row>
        <row r="10">
          <cell r="A10" t="str">
            <v>DaLo-05</v>
          </cell>
          <cell r="B10" t="str">
            <v>SO•1330•G</v>
          </cell>
          <cell r="C10" t="str">
            <v>DaLo Gr 1</v>
          </cell>
          <cell r="D10" t="str">
            <v>BG Zehlendorf 3</v>
          </cell>
          <cell r="E10" t="str">
            <v xml:space="preserve"> -</v>
          </cell>
          <cell r="F10" t="str">
            <v>Kuenring Wien 2</v>
          </cell>
          <cell r="G10" t="str">
            <v>DaLo  Walddörfer SV 2</v>
          </cell>
          <cell r="H10">
            <v>16</v>
          </cell>
          <cell r="I10">
            <v>28</v>
          </cell>
        </row>
        <row r="11">
          <cell r="A11" t="str">
            <v>DaLo-06</v>
          </cell>
          <cell r="B11" t="str">
            <v>SO•1245•G</v>
          </cell>
          <cell r="C11" t="str">
            <v>DaLo Gr 1</v>
          </cell>
          <cell r="D11" t="str">
            <v>Vareler TB</v>
          </cell>
          <cell r="E11" t="str">
            <v xml:space="preserve"> -</v>
          </cell>
          <cell r="F11" t="str">
            <v>Walddörfer SV 2</v>
          </cell>
          <cell r="G11" t="str">
            <v>mU18  Eintracht Frankfurt 1</v>
          </cell>
          <cell r="H11">
            <v>11</v>
          </cell>
          <cell r="I11">
            <v>62</v>
          </cell>
        </row>
        <row r="13">
          <cell r="A13" t="str">
            <v>DaLo-07</v>
          </cell>
          <cell r="B13" t="str">
            <v>SA•1630•D</v>
          </cell>
          <cell r="C13" t="str">
            <v>DaLo Gr 2</v>
          </cell>
          <cell r="D13" t="str">
            <v>BBG Mix</v>
          </cell>
          <cell r="E13" t="str">
            <v xml:space="preserve"> -</v>
          </cell>
          <cell r="F13" t="str">
            <v>UAB Wien 2</v>
          </cell>
          <cell r="G13" t="str">
            <v>wU18  Walddörfer SV</v>
          </cell>
          <cell r="H13">
            <v>43</v>
          </cell>
          <cell r="I13">
            <v>17</v>
          </cell>
        </row>
        <row r="14">
          <cell r="A14" t="str">
            <v>DaLo-08</v>
          </cell>
          <cell r="B14" t="str">
            <v>SA•1715•D</v>
          </cell>
          <cell r="C14" t="str">
            <v>DaLo Gr 2</v>
          </cell>
          <cell r="D14" t="str">
            <v>Walddörfer SV 3</v>
          </cell>
          <cell r="E14" t="str">
            <v xml:space="preserve"> -</v>
          </cell>
          <cell r="F14" t="str">
            <v>BBZ 95 Leverkusen 2</v>
          </cell>
          <cell r="G14" t="str">
            <v>DaLo  UAB Wien 2</v>
          </cell>
          <cell r="H14">
            <v>20</v>
          </cell>
          <cell r="I14">
            <v>40</v>
          </cell>
        </row>
        <row r="15">
          <cell r="A15" t="str">
            <v>DaLo-09</v>
          </cell>
          <cell r="B15" t="str">
            <v>SA•2015•D</v>
          </cell>
          <cell r="C15" t="str">
            <v>DaLo Gr 2</v>
          </cell>
          <cell r="D15" t="str">
            <v>BBG Mix</v>
          </cell>
          <cell r="E15" t="str">
            <v xml:space="preserve"> -</v>
          </cell>
          <cell r="F15" t="str">
            <v>Walddörfer SV 3</v>
          </cell>
          <cell r="G15" t="str">
            <v>wU18  Südpark Bochum</v>
          </cell>
          <cell r="H15">
            <v>43</v>
          </cell>
          <cell r="I15">
            <v>21</v>
          </cell>
        </row>
        <row r="16">
          <cell r="A16" t="str">
            <v>DaLo-10</v>
          </cell>
          <cell r="B16" t="str">
            <v>SA•2100•D</v>
          </cell>
          <cell r="C16" t="str">
            <v>DaLo Gr 2</v>
          </cell>
          <cell r="D16" t="str">
            <v>BBZ 95 Leverkusen 2</v>
          </cell>
          <cell r="E16" t="str">
            <v xml:space="preserve"> -</v>
          </cell>
          <cell r="F16" t="str">
            <v>UAB Wien 2</v>
          </cell>
          <cell r="G16" t="str">
            <v>DaLo  Walddörfer SV 3</v>
          </cell>
          <cell r="H16">
            <v>21</v>
          </cell>
          <cell r="I16">
            <v>36</v>
          </cell>
        </row>
        <row r="17">
          <cell r="A17" t="str">
            <v>DaLo-11</v>
          </cell>
          <cell r="B17" t="str">
            <v>SO•1330•D</v>
          </cell>
          <cell r="C17" t="str">
            <v>DaLo Gr 2</v>
          </cell>
          <cell r="D17" t="str">
            <v>BBZ 95 Leverkusen 2</v>
          </cell>
          <cell r="E17" t="str">
            <v xml:space="preserve"> -</v>
          </cell>
          <cell r="F17" t="str">
            <v>BBG Mix</v>
          </cell>
          <cell r="G17" t="str">
            <v>DaLo  Walddörfer SV 3</v>
          </cell>
          <cell r="H17">
            <v>35</v>
          </cell>
          <cell r="I17">
            <v>32</v>
          </cell>
        </row>
        <row r="18">
          <cell r="A18" t="str">
            <v>DaLo-12</v>
          </cell>
          <cell r="B18" t="str">
            <v>SO•1245•D</v>
          </cell>
          <cell r="C18" t="str">
            <v>DaLo Gr 2</v>
          </cell>
          <cell r="D18" t="str">
            <v>UAB Wien 2</v>
          </cell>
          <cell r="E18" t="str">
            <v xml:space="preserve"> -</v>
          </cell>
          <cell r="F18" t="str">
            <v>Walddörfer SV 3</v>
          </cell>
          <cell r="G18" t="str">
            <v>DaHi  VfL Pinneberg 1</v>
          </cell>
          <cell r="H18">
            <v>28</v>
          </cell>
          <cell r="I18">
            <v>27</v>
          </cell>
        </row>
        <row r="20">
          <cell r="A20" t="str">
            <v>DaLo-13</v>
          </cell>
          <cell r="B20" t="str">
            <v>SO•1845•G</v>
          </cell>
          <cell r="C20" t="str">
            <v>DaLo Pl 1-4</v>
          </cell>
          <cell r="D20" t="str">
            <v>UAB Wien 2</v>
          </cell>
          <cell r="E20" t="str">
            <v xml:space="preserve"> -</v>
          </cell>
          <cell r="F20" t="str">
            <v>Kuenring Wien 2</v>
          </cell>
          <cell r="G20" t="str">
            <v>DaLo  Walddörfer SV 2</v>
          </cell>
          <cell r="H20">
            <v>27</v>
          </cell>
          <cell r="I20">
            <v>22</v>
          </cell>
        </row>
        <row r="21">
          <cell r="A21" t="str">
            <v>DaLo-14</v>
          </cell>
          <cell r="B21" t="str">
            <v>SO•1845•D</v>
          </cell>
          <cell r="C21" t="str">
            <v>DaLo Pl 1-4</v>
          </cell>
          <cell r="D21" t="str">
            <v>BG Zehlendorf 3</v>
          </cell>
          <cell r="E21" t="str">
            <v xml:space="preserve"> -</v>
          </cell>
          <cell r="F21" t="str">
            <v>BBG Mix</v>
          </cell>
          <cell r="G21" t="str">
            <v>DaLo  BBZ 95 Leverkusen 2</v>
          </cell>
          <cell r="H21">
            <v>19</v>
          </cell>
          <cell r="I21">
            <v>25</v>
          </cell>
        </row>
        <row r="22">
          <cell r="A22" t="str">
            <v>DaLo-15</v>
          </cell>
          <cell r="B22" t="str">
            <v>SO•1800•G</v>
          </cell>
          <cell r="C22" t="str">
            <v>DaLo Pl 5-8</v>
          </cell>
          <cell r="D22" t="str">
            <v>Walddörfer SV 3</v>
          </cell>
          <cell r="E22" t="str">
            <v xml:space="preserve"> -</v>
          </cell>
          <cell r="F22" t="str">
            <v>Walddörfer SV 2</v>
          </cell>
          <cell r="G22" t="str">
            <v>mU18  DBV Charlottenburg</v>
          </cell>
          <cell r="H22">
            <v>20</v>
          </cell>
          <cell r="I22">
            <v>29</v>
          </cell>
        </row>
        <row r="23">
          <cell r="A23" t="str">
            <v>DaLo-16</v>
          </cell>
          <cell r="B23" t="str">
            <v>SO•1800•D</v>
          </cell>
          <cell r="C23" t="str">
            <v>DaLo Pl 5-8</v>
          </cell>
          <cell r="D23" t="str">
            <v>Vareler TB</v>
          </cell>
          <cell r="E23" t="str">
            <v xml:space="preserve"> -</v>
          </cell>
          <cell r="F23" t="str">
            <v>BBZ 95 Leverkusen 2</v>
          </cell>
          <cell r="G23" t="str">
            <v>DaHi  TSI Damen</v>
          </cell>
          <cell r="H23">
            <v>3</v>
          </cell>
          <cell r="I23">
            <v>70</v>
          </cell>
        </row>
        <row r="24">
          <cell r="A24" t="str">
            <v>DaLo-17</v>
          </cell>
          <cell r="B24" t="str">
            <v>MO•1120•D</v>
          </cell>
          <cell r="C24" t="str">
            <v>DaLo Pl 1</v>
          </cell>
          <cell r="D24" t="str">
            <v>UAB Wien 2</v>
          </cell>
          <cell r="E24" t="str">
            <v xml:space="preserve"> -</v>
          </cell>
          <cell r="F24" t="str">
            <v>BBG Mix</v>
          </cell>
          <cell r="G24" t="str">
            <v>BG Zehlendorf</v>
          </cell>
          <cell r="H24">
            <v>26</v>
          </cell>
          <cell r="I24">
            <v>36</v>
          </cell>
        </row>
        <row r="25">
          <cell r="A25" t="str">
            <v>DaLo-18</v>
          </cell>
          <cell r="B25" t="str">
            <v>MO•0800•QD</v>
          </cell>
          <cell r="C25" t="str">
            <v>DaLo Pl 3</v>
          </cell>
          <cell r="D25" t="str">
            <v>BG Zehlendorf 3</v>
          </cell>
          <cell r="E25" t="str">
            <v xml:space="preserve"> -</v>
          </cell>
          <cell r="F25" t="str">
            <v>Kuenring Wien 2</v>
          </cell>
          <cell r="G25" t="str">
            <v>HeLo  TuS Lichterfelde</v>
          </cell>
          <cell r="H25">
            <v>29</v>
          </cell>
          <cell r="I25">
            <v>36</v>
          </cell>
        </row>
        <row r="26">
          <cell r="A26" t="str">
            <v>DaLo-19</v>
          </cell>
          <cell r="B26" t="str">
            <v>MO•0800•VB</v>
          </cell>
          <cell r="C26" t="str">
            <v>DaLo Pl 5</v>
          </cell>
          <cell r="D26" t="str">
            <v>BBZ 95 Leverkusen 2</v>
          </cell>
          <cell r="E26" t="str">
            <v xml:space="preserve"> -</v>
          </cell>
          <cell r="F26" t="str">
            <v>Walddörfer SV 2</v>
          </cell>
          <cell r="G26" t="str">
            <v>HeLo  Hellas Basket Berlin</v>
          </cell>
          <cell r="H26">
            <v>34</v>
          </cell>
          <cell r="I26">
            <v>23</v>
          </cell>
        </row>
        <row r="27">
          <cell r="A27" t="str">
            <v>DaLo-20</v>
          </cell>
          <cell r="B27" t="str">
            <v>MO•0800•VA</v>
          </cell>
          <cell r="C27" t="str">
            <v>DaLo Pl 7</v>
          </cell>
          <cell r="D27" t="str">
            <v>Walddörfer SV 3</v>
          </cell>
          <cell r="E27" t="str">
            <v xml:space="preserve"> -</v>
          </cell>
          <cell r="F27" t="str">
            <v>Vareler TB</v>
          </cell>
          <cell r="G27" t="str">
            <v>HeLo  Walddörfer SV</v>
          </cell>
          <cell r="H27">
            <v>20</v>
          </cell>
          <cell r="I27">
            <v>0</v>
          </cell>
        </row>
      </sheetData>
      <sheetData sheetId="8" refreshError="1">
        <row r="6">
          <cell r="A6" t="str">
            <v>wU18-01</v>
          </cell>
          <cell r="B6" t="str">
            <v>SA•1200•QD</v>
          </cell>
          <cell r="C6" t="str">
            <v>wU18 Gr 1</v>
          </cell>
          <cell r="D6" t="str">
            <v>DJK Essen Frintrop</v>
          </cell>
          <cell r="E6" t="str">
            <v xml:space="preserve"> -</v>
          </cell>
          <cell r="F6" t="str">
            <v>Eintracht Frankfurt</v>
          </cell>
          <cell r="G6" t="str">
            <v>mU16  AC Berlin</v>
          </cell>
          <cell r="H6">
            <v>39</v>
          </cell>
          <cell r="I6">
            <v>36</v>
          </cell>
        </row>
        <row r="7">
          <cell r="A7" t="str">
            <v>wU18-02</v>
          </cell>
          <cell r="B7" t="str">
            <v>SA•1630•QD</v>
          </cell>
          <cell r="C7" t="str">
            <v>wU18 Gr 1</v>
          </cell>
          <cell r="D7" t="str">
            <v>TV Meppen</v>
          </cell>
          <cell r="E7" t="str">
            <v xml:space="preserve"> -</v>
          </cell>
          <cell r="F7" t="str">
            <v>DJK Essen Frintrop</v>
          </cell>
          <cell r="G7" t="str">
            <v>wU18  Lehrter SV</v>
          </cell>
          <cell r="H7">
            <v>29</v>
          </cell>
          <cell r="I7">
            <v>43</v>
          </cell>
        </row>
        <row r="8">
          <cell r="A8" t="str">
            <v>wU18-03</v>
          </cell>
          <cell r="B8" t="str">
            <v>SA•2015•QD</v>
          </cell>
          <cell r="C8" t="str">
            <v>wU18 Gr 1</v>
          </cell>
          <cell r="D8" t="str">
            <v>Eintracht Frankfurt</v>
          </cell>
          <cell r="E8" t="str">
            <v xml:space="preserve"> -</v>
          </cell>
          <cell r="F8" t="str">
            <v>TV Meppen</v>
          </cell>
          <cell r="G8" t="str">
            <v>mU16  EOSC Offenbach</v>
          </cell>
          <cell r="H8">
            <v>43</v>
          </cell>
          <cell r="I8">
            <v>37</v>
          </cell>
        </row>
        <row r="10">
          <cell r="A10" t="str">
            <v>wU18-04</v>
          </cell>
          <cell r="B10" t="str">
            <v>SA•1030•QB</v>
          </cell>
          <cell r="C10" t="str">
            <v>wU18 Gr 2</v>
          </cell>
          <cell r="D10" t="str">
            <v>MTV Trb. Lüneburg</v>
          </cell>
          <cell r="E10" t="str">
            <v xml:space="preserve"> -</v>
          </cell>
          <cell r="F10" t="str">
            <v>VfL Bochum BG</v>
          </cell>
          <cell r="G10" t="str">
            <v>mU16  Lehrter SV</v>
          </cell>
          <cell r="H10">
            <v>26</v>
          </cell>
          <cell r="I10">
            <v>63</v>
          </cell>
        </row>
        <row r="11">
          <cell r="A11" t="str">
            <v>wU18-05</v>
          </cell>
          <cell r="B11" t="str">
            <v>SA•1630•QA</v>
          </cell>
          <cell r="C11" t="str">
            <v>wU18 Gr 2</v>
          </cell>
          <cell r="D11" t="str">
            <v>MKS MOS Konin</v>
          </cell>
          <cell r="E11" t="str">
            <v xml:space="preserve"> -</v>
          </cell>
          <cell r="F11" t="str">
            <v>MTV Trb. Lüneburg</v>
          </cell>
          <cell r="G11" t="str">
            <v>mU16  Flying Foxes</v>
          </cell>
          <cell r="H11">
            <v>39</v>
          </cell>
          <cell r="I11">
            <v>15</v>
          </cell>
        </row>
        <row r="12">
          <cell r="A12" t="str">
            <v>wU18-06</v>
          </cell>
          <cell r="B12" t="str">
            <v>SA•2015•QA</v>
          </cell>
          <cell r="C12" t="str">
            <v>wU18 Gr 2</v>
          </cell>
          <cell r="D12" t="str">
            <v>VfL Bochum BG</v>
          </cell>
          <cell r="E12" t="str">
            <v xml:space="preserve"> -</v>
          </cell>
          <cell r="F12" t="str">
            <v>MKS MOS Konin</v>
          </cell>
          <cell r="G12" t="str">
            <v>wU18  AMTV/Meiendorfer SV</v>
          </cell>
          <cell r="H12">
            <v>19</v>
          </cell>
          <cell r="I12">
            <v>44</v>
          </cell>
        </row>
        <row r="14">
          <cell r="A14" t="str">
            <v>wU18-07</v>
          </cell>
          <cell r="B14" t="str">
            <v>SA•1030•D</v>
          </cell>
          <cell r="C14" t="str">
            <v>wU18 Gr 3</v>
          </cell>
          <cell r="D14" t="str">
            <v>UAB Wien</v>
          </cell>
          <cell r="E14" t="str">
            <v xml:space="preserve"> -</v>
          </cell>
          <cell r="F14" t="str">
            <v>TG 1837 Hanau</v>
          </cell>
          <cell r="G14" t="str">
            <v>DaHi  VfL Pinneberg 1</v>
          </cell>
          <cell r="H14">
            <v>64</v>
          </cell>
          <cell r="I14">
            <v>11</v>
          </cell>
        </row>
        <row r="15">
          <cell r="A15" t="str">
            <v>wU18-08</v>
          </cell>
          <cell r="B15" t="str">
            <v>SA•1415•D</v>
          </cell>
          <cell r="C15" t="str">
            <v>wU18 Gr 3</v>
          </cell>
          <cell r="D15" t="str">
            <v>BBZ 95 Leverkusen</v>
          </cell>
          <cell r="E15" t="str">
            <v xml:space="preserve"> -</v>
          </cell>
          <cell r="F15" t="str">
            <v>UAB Wien</v>
          </cell>
          <cell r="G15" t="str">
            <v>DaHi  BG Zehlendorf 2</v>
          </cell>
          <cell r="H15">
            <v>50</v>
          </cell>
          <cell r="I15">
            <v>11</v>
          </cell>
        </row>
        <row r="16">
          <cell r="A16" t="str">
            <v>wU18-09</v>
          </cell>
          <cell r="B16" t="str">
            <v>SA•1800•D</v>
          </cell>
          <cell r="C16" t="str">
            <v>wU18 Gr 3</v>
          </cell>
          <cell r="D16" t="str">
            <v>TG 1837 Hanau</v>
          </cell>
          <cell r="E16" t="str">
            <v xml:space="preserve"> -</v>
          </cell>
          <cell r="F16" t="str">
            <v>BBZ 95 Leverkusen</v>
          </cell>
          <cell r="G16" t="str">
            <v>DaLo  BBZ 95 Leverkusen 2</v>
          </cell>
          <cell r="H16">
            <v>3</v>
          </cell>
          <cell r="I16">
            <v>102</v>
          </cell>
        </row>
        <row r="18">
          <cell r="A18" t="str">
            <v>wU18-10</v>
          </cell>
          <cell r="B18" t="str">
            <v>SA•1200•D</v>
          </cell>
          <cell r="C18" t="str">
            <v>wU18 Gr 4</v>
          </cell>
          <cell r="D18" t="str">
            <v>Walddörfer SV</v>
          </cell>
          <cell r="E18" t="str">
            <v xml:space="preserve"> -</v>
          </cell>
          <cell r="F18" t="str">
            <v>UKS Jordan</v>
          </cell>
          <cell r="G18" t="str">
            <v>DaHi  UAB Wien 1</v>
          </cell>
          <cell r="H18">
            <v>22</v>
          </cell>
          <cell r="I18">
            <v>49</v>
          </cell>
        </row>
        <row r="19">
          <cell r="A19" t="str">
            <v>wU18-11</v>
          </cell>
          <cell r="B19" t="str">
            <v>SA•1545•D</v>
          </cell>
          <cell r="C19" t="str">
            <v>wU18 Gr 4</v>
          </cell>
          <cell r="D19" t="str">
            <v>Südpark Bochum</v>
          </cell>
          <cell r="E19" t="str">
            <v xml:space="preserve"> -</v>
          </cell>
          <cell r="F19" t="str">
            <v>Walddörfer SV</v>
          </cell>
          <cell r="G19" t="str">
            <v>DaHi  BG Hamburg-West</v>
          </cell>
          <cell r="H19">
            <v>33</v>
          </cell>
          <cell r="I19">
            <v>16</v>
          </cell>
        </row>
        <row r="20">
          <cell r="A20" t="str">
            <v>wU18-12</v>
          </cell>
          <cell r="B20" t="str">
            <v>SA•1930•D</v>
          </cell>
          <cell r="C20" t="str">
            <v>wU18 Gr 4</v>
          </cell>
          <cell r="D20" t="str">
            <v>UKS Jordan</v>
          </cell>
          <cell r="E20" t="str">
            <v xml:space="preserve"> -</v>
          </cell>
          <cell r="F20" t="str">
            <v>Südpark Bochum</v>
          </cell>
          <cell r="G20" t="str">
            <v>DaHi  TK Hannover</v>
          </cell>
          <cell r="H20">
            <v>35</v>
          </cell>
          <cell r="I20">
            <v>15</v>
          </cell>
        </row>
        <row r="22">
          <cell r="A22" t="str">
            <v>wU18-13</v>
          </cell>
          <cell r="B22" t="str">
            <v>SA•1200•G</v>
          </cell>
          <cell r="C22" t="str">
            <v>wU18 Gr 5</v>
          </cell>
          <cell r="D22" t="str">
            <v>VfL Pinneberg</v>
          </cell>
          <cell r="E22" t="str">
            <v xml:space="preserve"> -</v>
          </cell>
          <cell r="F22" t="str">
            <v>Osnabrücker SC</v>
          </cell>
          <cell r="G22" t="str">
            <v>DaHi  VfL Pinneberg 2</v>
          </cell>
          <cell r="H22">
            <v>10</v>
          </cell>
          <cell r="I22">
            <v>40</v>
          </cell>
        </row>
        <row r="23">
          <cell r="A23" t="str">
            <v>wU18-14</v>
          </cell>
          <cell r="B23" t="str">
            <v>SA•1545•G</v>
          </cell>
          <cell r="C23" t="str">
            <v>wU18 Gr 5</v>
          </cell>
          <cell r="D23" t="str">
            <v>Basketball Berlin Süd</v>
          </cell>
          <cell r="E23" t="str">
            <v xml:space="preserve"> -</v>
          </cell>
          <cell r="F23" t="str">
            <v>VfL Pinneberg</v>
          </cell>
          <cell r="G23" t="str">
            <v>DaLo  BG Zehlendorf 3</v>
          </cell>
          <cell r="H23">
            <v>33</v>
          </cell>
          <cell r="I23">
            <v>17</v>
          </cell>
        </row>
        <row r="24">
          <cell r="A24" t="str">
            <v>wU18-15</v>
          </cell>
          <cell r="B24" t="str">
            <v>SA•1930•G</v>
          </cell>
          <cell r="C24" t="str">
            <v>wU18 Gr 5</v>
          </cell>
          <cell r="D24" t="str">
            <v>Osnabrücker SC</v>
          </cell>
          <cell r="E24" t="str">
            <v xml:space="preserve"> -</v>
          </cell>
          <cell r="F24" t="str">
            <v>Basketball Berlin Süd</v>
          </cell>
          <cell r="G24" t="str">
            <v>DaHi  UKJ Tyrolia</v>
          </cell>
          <cell r="H24">
            <v>45</v>
          </cell>
          <cell r="I24">
            <v>39</v>
          </cell>
        </row>
        <row r="26">
          <cell r="A26" t="str">
            <v>wU18-16</v>
          </cell>
          <cell r="B26" t="str">
            <v>SA•1030•QC</v>
          </cell>
          <cell r="C26" t="str">
            <v>wU18 Gr 6</v>
          </cell>
          <cell r="D26" t="str">
            <v>Lehrter SV</v>
          </cell>
          <cell r="E26" t="str">
            <v xml:space="preserve"> -</v>
          </cell>
          <cell r="F26" t="str">
            <v>BG2000 Berlin</v>
          </cell>
          <cell r="G26" t="str">
            <v>mU16  TV Dieburg Blues</v>
          </cell>
          <cell r="H26">
            <v>35</v>
          </cell>
          <cell r="I26">
            <v>16</v>
          </cell>
        </row>
        <row r="27">
          <cell r="A27" t="str">
            <v>wU18-17</v>
          </cell>
          <cell r="B27" t="str">
            <v>SA•1545•QD</v>
          </cell>
          <cell r="C27" t="str">
            <v>wU18 Gr 6</v>
          </cell>
          <cell r="D27" t="str">
            <v>AMTV/Meiendorfer SV</v>
          </cell>
          <cell r="E27" t="str">
            <v xml:space="preserve"> -</v>
          </cell>
          <cell r="F27" t="str">
            <v>Lehrter SV</v>
          </cell>
          <cell r="G27" t="str">
            <v>mU16  Thermia Karlovy Vary</v>
          </cell>
          <cell r="H27">
            <v>27</v>
          </cell>
          <cell r="I27">
            <v>28</v>
          </cell>
        </row>
        <row r="28">
          <cell r="A28" t="str">
            <v>wU18-18</v>
          </cell>
          <cell r="B28" t="str">
            <v>Sa•1930•QA</v>
          </cell>
          <cell r="C28" t="str">
            <v>wU18 Gr 6</v>
          </cell>
          <cell r="D28" t="str">
            <v>BG2000 Berlin</v>
          </cell>
          <cell r="E28" t="str">
            <v xml:space="preserve"> -</v>
          </cell>
          <cell r="F28" t="str">
            <v>AMTV/Meiendorfer SV</v>
          </cell>
          <cell r="G28" t="str">
            <v>wU16  Hørsholm BBK</v>
          </cell>
          <cell r="H28">
            <v>18</v>
          </cell>
          <cell r="I28">
            <v>49</v>
          </cell>
        </row>
        <row r="31">
          <cell r="A31" t="str">
            <v>wU18-19</v>
          </cell>
          <cell r="B31" t="str">
            <v>SO•0900•D</v>
          </cell>
          <cell r="C31" t="str">
            <v>wU18 Q 1-8</v>
          </cell>
          <cell r="D31" t="str">
            <v>DJK Essen Frintrop</v>
          </cell>
          <cell r="E31" t="str">
            <v xml:space="preserve"> -</v>
          </cell>
          <cell r="F31" t="str">
            <v>AMTV/Meiendorfer SV</v>
          </cell>
          <cell r="G31" t="str">
            <v>wU18  Basketball Berlin Süd</v>
          </cell>
          <cell r="H31">
            <v>29</v>
          </cell>
          <cell r="I31">
            <v>26</v>
          </cell>
        </row>
        <row r="32">
          <cell r="A32" t="str">
            <v>wU18-20</v>
          </cell>
          <cell r="B32" t="str">
            <v>SO•0945•D</v>
          </cell>
          <cell r="C32" t="str">
            <v>wU18 Q 1-8</v>
          </cell>
          <cell r="D32" t="str">
            <v>Basketball Berlin Süd</v>
          </cell>
          <cell r="E32" t="str">
            <v xml:space="preserve"> -</v>
          </cell>
          <cell r="F32" t="str">
            <v>Südpark Bochum</v>
          </cell>
          <cell r="G32" t="str">
            <v>wU18  AMTV/Meiendorfer SV</v>
          </cell>
          <cell r="H32">
            <v>20</v>
          </cell>
          <cell r="I32">
            <v>24</v>
          </cell>
        </row>
        <row r="33">
          <cell r="A33" t="str">
            <v>wU18-21</v>
          </cell>
          <cell r="B33" t="str">
            <v>SO•0900•G</v>
          </cell>
          <cell r="C33" t="str">
            <v>wU18 Q 1-8</v>
          </cell>
          <cell r="D33" t="str">
            <v>UAB Wien</v>
          </cell>
          <cell r="E33" t="str">
            <v xml:space="preserve"> -</v>
          </cell>
          <cell r="F33" t="str">
            <v>VfL Bochum BG</v>
          </cell>
          <cell r="G33" t="str">
            <v>wU18  Lehrter SV</v>
          </cell>
          <cell r="H33">
            <v>16</v>
          </cell>
          <cell r="I33">
            <v>39</v>
          </cell>
        </row>
        <row r="34">
          <cell r="A34" t="str">
            <v>wU18-22</v>
          </cell>
          <cell r="B34" t="str">
            <v>SO•0945•G</v>
          </cell>
          <cell r="C34" t="str">
            <v>wU18 Q 1-8</v>
          </cell>
          <cell r="D34" t="str">
            <v>Lehrter SV</v>
          </cell>
          <cell r="E34" t="str">
            <v xml:space="preserve"> -</v>
          </cell>
          <cell r="F34" t="str">
            <v>Eintracht Frankfurt</v>
          </cell>
          <cell r="G34" t="str">
            <v>wU18  VfL Bochum BG</v>
          </cell>
          <cell r="H34">
            <v>8</v>
          </cell>
          <cell r="I34">
            <v>29</v>
          </cell>
        </row>
        <row r="35">
          <cell r="A35" t="str">
            <v>wU18-23</v>
          </cell>
          <cell r="B35" t="str">
            <v>SO•1415•D</v>
          </cell>
          <cell r="C35" t="str">
            <v>wU18 Pl 1-8</v>
          </cell>
          <cell r="D35" t="str">
            <v>DJK Essen Frintrop</v>
          </cell>
          <cell r="E35" t="str">
            <v xml:space="preserve"> -</v>
          </cell>
          <cell r="F35" t="str">
            <v>MKS MOS Konin</v>
          </cell>
          <cell r="G35" t="str">
            <v>DaLo  BBG Mix</v>
          </cell>
          <cell r="H35">
            <v>37</v>
          </cell>
          <cell r="I35">
            <v>34</v>
          </cell>
        </row>
        <row r="36">
          <cell r="A36" t="str">
            <v>wU18-24</v>
          </cell>
          <cell r="B36" t="str">
            <v>SO•1500•D</v>
          </cell>
          <cell r="C36" t="str">
            <v>wU18 Pl 1-8</v>
          </cell>
          <cell r="D36" t="str">
            <v>Südpark Bochum</v>
          </cell>
          <cell r="E36" t="str">
            <v xml:space="preserve"> -</v>
          </cell>
          <cell r="F36" t="str">
            <v>BBZ 95 Leverkusen</v>
          </cell>
          <cell r="G36" t="str">
            <v>wU18  MKS MOS Konin</v>
          </cell>
          <cell r="H36">
            <v>23</v>
          </cell>
          <cell r="I36">
            <v>65</v>
          </cell>
        </row>
        <row r="37">
          <cell r="A37" t="str">
            <v>wU18-25</v>
          </cell>
          <cell r="B37" t="str">
            <v>SO•1415•G</v>
          </cell>
          <cell r="C37" t="str">
            <v>wU18 Pl 1-8</v>
          </cell>
          <cell r="D37" t="str">
            <v>VfL Bochum BG</v>
          </cell>
          <cell r="E37" t="str">
            <v xml:space="preserve"> -</v>
          </cell>
          <cell r="F37" t="str">
            <v>UKS Jordan</v>
          </cell>
          <cell r="G37" t="str">
            <v>DaLo  Kuenring Wien 2</v>
          </cell>
          <cell r="H37">
            <v>32</v>
          </cell>
          <cell r="I37">
            <v>30</v>
          </cell>
        </row>
        <row r="38">
          <cell r="A38" t="str">
            <v>wU18-26</v>
          </cell>
          <cell r="B38" t="str">
            <v>SO•1500•G</v>
          </cell>
          <cell r="C38" t="str">
            <v>wU18 Pl 1-8</v>
          </cell>
          <cell r="D38" t="str">
            <v>Eintracht Frankfurt</v>
          </cell>
          <cell r="E38" t="str">
            <v xml:space="preserve"> -</v>
          </cell>
          <cell r="F38" t="str">
            <v>Osnabrücker SC</v>
          </cell>
          <cell r="G38" t="str">
            <v>wU18  UKS Jordan</v>
          </cell>
          <cell r="H38">
            <v>21</v>
          </cell>
          <cell r="I38">
            <v>29</v>
          </cell>
        </row>
        <row r="39">
          <cell r="A39" t="str">
            <v>wU18-27</v>
          </cell>
          <cell r="B39" t="str">
            <v>SO•1930•D</v>
          </cell>
          <cell r="C39" t="str">
            <v>wU18 Pl 1-4</v>
          </cell>
          <cell r="D39" t="str">
            <v>DJK Essen Frintrop</v>
          </cell>
          <cell r="E39" t="str">
            <v xml:space="preserve"> -</v>
          </cell>
          <cell r="F39" t="str">
            <v>BBZ 95 Leverkusen</v>
          </cell>
          <cell r="G39" t="str">
            <v>DaLo  BBG Mix</v>
          </cell>
          <cell r="H39">
            <v>7</v>
          </cell>
          <cell r="I39">
            <v>62</v>
          </cell>
        </row>
        <row r="40">
          <cell r="A40" t="str">
            <v>wU18-28</v>
          </cell>
          <cell r="B40" t="str">
            <v>SO•1930•G</v>
          </cell>
          <cell r="C40" t="str">
            <v>wU18 Pl 1-4</v>
          </cell>
          <cell r="D40" t="str">
            <v>VfL Bochum BG</v>
          </cell>
          <cell r="E40" t="str">
            <v xml:space="preserve"> -</v>
          </cell>
          <cell r="F40" t="str">
            <v>Osnabrücker SC</v>
          </cell>
          <cell r="G40" t="str">
            <v>DaLo  Kuenring Wien 2</v>
          </cell>
          <cell r="H40">
            <v>24</v>
          </cell>
          <cell r="I40">
            <v>23</v>
          </cell>
        </row>
        <row r="41">
          <cell r="A41" t="str">
            <v>wU18-29</v>
          </cell>
          <cell r="B41" t="str">
            <v>SO•1930•QC</v>
          </cell>
          <cell r="C41" t="str">
            <v>wU18 Pl 5-8</v>
          </cell>
          <cell r="D41" t="str">
            <v>Südpark Bochum</v>
          </cell>
          <cell r="E41" t="str">
            <v xml:space="preserve"> -</v>
          </cell>
          <cell r="F41" t="str">
            <v>MKS MOS Konin</v>
          </cell>
          <cell r="G41" t="str">
            <v>mU16  ATV Haltern</v>
          </cell>
          <cell r="H41">
            <v>12</v>
          </cell>
          <cell r="I41">
            <v>45</v>
          </cell>
        </row>
        <row r="42">
          <cell r="A42" t="str">
            <v>wU18-30</v>
          </cell>
          <cell r="B42" t="str">
            <v>SO•1930•QD</v>
          </cell>
          <cell r="C42" t="str">
            <v>wU18 Pl 5-8</v>
          </cell>
          <cell r="D42" t="str">
            <v>Eintracht Frankfurt</v>
          </cell>
          <cell r="E42" t="str">
            <v xml:space="preserve"> -</v>
          </cell>
          <cell r="F42" t="str">
            <v>UKS Jordan</v>
          </cell>
          <cell r="G42" t="str">
            <v>mU16  Hertener Löwen</v>
          </cell>
          <cell r="H42">
            <v>19</v>
          </cell>
          <cell r="I42">
            <v>44</v>
          </cell>
        </row>
        <row r="43">
          <cell r="A43" t="str">
            <v>wU18-31</v>
          </cell>
          <cell r="B43" t="str">
            <v>SO•1630•QB</v>
          </cell>
          <cell r="C43" t="str">
            <v>wU18 Pl 9-12</v>
          </cell>
          <cell r="D43" t="str">
            <v>AMTV/Meiendorfer SV</v>
          </cell>
          <cell r="E43" t="str">
            <v xml:space="preserve"> -</v>
          </cell>
          <cell r="F43" t="str">
            <v>Basketball Berlin Süd</v>
          </cell>
          <cell r="G43" t="str">
            <v>mU16  CB Recklinghausen</v>
          </cell>
          <cell r="H43">
            <v>28</v>
          </cell>
          <cell r="I43">
            <v>30</v>
          </cell>
        </row>
        <row r="44">
          <cell r="A44" t="str">
            <v>wU18-32</v>
          </cell>
          <cell r="B44" t="str">
            <v>SO•1630•QD</v>
          </cell>
          <cell r="C44" t="str">
            <v>wU18 Pl 9-12</v>
          </cell>
          <cell r="D44" t="str">
            <v>UAB Wien</v>
          </cell>
          <cell r="E44" t="str">
            <v xml:space="preserve"> -</v>
          </cell>
          <cell r="F44" t="str">
            <v>Lehrter SV</v>
          </cell>
          <cell r="G44" t="str">
            <v>mU16  Lehrter SV</v>
          </cell>
          <cell r="H44">
            <v>20</v>
          </cell>
          <cell r="I44">
            <v>24</v>
          </cell>
        </row>
        <row r="45">
          <cell r="A45" t="str">
            <v>wU18-33</v>
          </cell>
          <cell r="B45" t="str">
            <v>MO•0940•D</v>
          </cell>
          <cell r="C45" t="str">
            <v>wU18 Pl 1</v>
          </cell>
          <cell r="D45" t="str">
            <v>BBZ 95 Leverkusen</v>
          </cell>
          <cell r="E45" t="str">
            <v xml:space="preserve"> -</v>
          </cell>
          <cell r="F45" t="str">
            <v>VfL Bochum BG</v>
          </cell>
          <cell r="G45" t="str">
            <v>BG Zehlendorf</v>
          </cell>
          <cell r="H45">
            <v>48</v>
          </cell>
          <cell r="I45">
            <v>7</v>
          </cell>
        </row>
        <row r="46">
          <cell r="A46" t="str">
            <v>wU18-34</v>
          </cell>
          <cell r="B46" t="str">
            <v>MO•1145•K</v>
          </cell>
          <cell r="C46" t="str">
            <v>wU18 Pl 3</v>
          </cell>
          <cell r="D46" t="str">
            <v>Osnabrücker SC</v>
          </cell>
          <cell r="E46" t="str">
            <v xml:space="preserve"> -</v>
          </cell>
          <cell r="F46" t="str">
            <v>DJK Essen Frintrop</v>
          </cell>
          <cell r="G46" t="str">
            <v>mU16  Järva Demons</v>
          </cell>
          <cell r="H46">
            <v>35</v>
          </cell>
          <cell r="I46">
            <v>43</v>
          </cell>
        </row>
        <row r="47">
          <cell r="A47" t="str">
            <v>wU18-35</v>
          </cell>
          <cell r="B47" t="str">
            <v>MO•1145•C</v>
          </cell>
          <cell r="C47" t="str">
            <v>wU18 Pl 5</v>
          </cell>
          <cell r="D47" t="str">
            <v>UKS Jordan</v>
          </cell>
          <cell r="E47" t="str">
            <v xml:space="preserve"> -</v>
          </cell>
          <cell r="F47" t="str">
            <v>MKS MOS Konin</v>
          </cell>
          <cell r="G47" t="str">
            <v>mU18  Walddörfer SV</v>
          </cell>
          <cell r="H47">
            <v>27</v>
          </cell>
          <cell r="I47">
            <v>39</v>
          </cell>
        </row>
        <row r="48">
          <cell r="A48" t="str">
            <v>wU18-36</v>
          </cell>
          <cell r="B48" t="str">
            <v>MO•1145•G</v>
          </cell>
          <cell r="C48" t="str">
            <v>wU18 Pl 7</v>
          </cell>
          <cell r="D48" t="str">
            <v>Südpark Bochum</v>
          </cell>
          <cell r="E48" t="str">
            <v xml:space="preserve"> -</v>
          </cell>
          <cell r="F48" t="str">
            <v>Eintracht Frankfurt</v>
          </cell>
          <cell r="G48" t="str">
            <v>mU16  STK Szczecin</v>
          </cell>
          <cell r="H48">
            <v>0</v>
          </cell>
          <cell r="I48">
            <v>20</v>
          </cell>
        </row>
        <row r="49">
          <cell r="A49" t="str">
            <v>wU18-37</v>
          </cell>
          <cell r="B49" t="str">
            <v>MO•1230•QC</v>
          </cell>
          <cell r="C49" t="str">
            <v>wU18 Pl 9</v>
          </cell>
          <cell r="D49" t="str">
            <v>Basketball Berlin Süd</v>
          </cell>
          <cell r="E49" t="str">
            <v xml:space="preserve"> -</v>
          </cell>
          <cell r="F49" t="str">
            <v>Lehrter SV</v>
          </cell>
          <cell r="G49" t="str">
            <v>wU18  AMTV/Meiendorfer SV</v>
          </cell>
          <cell r="H49">
            <v>50</v>
          </cell>
          <cell r="I49">
            <v>27</v>
          </cell>
        </row>
        <row r="50">
          <cell r="A50" t="str">
            <v>wU18-38</v>
          </cell>
          <cell r="B50" t="str">
            <v>MO•1145•QC</v>
          </cell>
          <cell r="C50" t="str">
            <v>wU18 Pl 11</v>
          </cell>
          <cell r="D50" t="str">
            <v>UAB Wien</v>
          </cell>
          <cell r="E50" t="str">
            <v xml:space="preserve"> -</v>
          </cell>
          <cell r="F50" t="str">
            <v>AMTV/Meiendorfer SV</v>
          </cell>
          <cell r="G50" t="str">
            <v>mU16  Rotenburg/Scheeßel</v>
          </cell>
          <cell r="H50">
            <v>17</v>
          </cell>
          <cell r="I50">
            <v>61</v>
          </cell>
        </row>
        <row r="52">
          <cell r="A52" t="str">
            <v>wU18-39</v>
          </cell>
          <cell r="B52" t="str">
            <v>SO•1030•D</v>
          </cell>
          <cell r="C52" t="str">
            <v>wU18 Gr A</v>
          </cell>
          <cell r="D52" t="str">
            <v>TV Meppen</v>
          </cell>
          <cell r="E52" t="str">
            <v xml:space="preserve"> -</v>
          </cell>
          <cell r="F52" t="str">
            <v>TG 1837 Hanau</v>
          </cell>
          <cell r="G52" t="str">
            <v>wU18  Südpark Bochum</v>
          </cell>
          <cell r="H52">
            <v>60</v>
          </cell>
          <cell r="I52">
            <v>11</v>
          </cell>
        </row>
        <row r="53">
          <cell r="A53" t="str">
            <v>wU18-40</v>
          </cell>
          <cell r="B53" t="str">
            <v>SO•1545•D</v>
          </cell>
          <cell r="C53" t="str">
            <v>wU18 Gr A</v>
          </cell>
          <cell r="D53" t="str">
            <v>VfL Pinneberg</v>
          </cell>
          <cell r="E53" t="str">
            <v xml:space="preserve"> -</v>
          </cell>
          <cell r="F53" t="str">
            <v>TV Meppen</v>
          </cell>
          <cell r="G53" t="str">
            <v>wU18  BBZ 95 Leverkusen</v>
          </cell>
          <cell r="H53">
            <v>14</v>
          </cell>
          <cell r="I53">
            <v>31</v>
          </cell>
        </row>
        <row r="54">
          <cell r="A54" t="str">
            <v>wU18-41</v>
          </cell>
          <cell r="B54" t="str">
            <v>SO•2100•QD</v>
          </cell>
          <cell r="C54" t="str">
            <v>wU18 Gr A</v>
          </cell>
          <cell r="D54" t="str">
            <v>TG 1837 Hanau</v>
          </cell>
          <cell r="E54" t="str">
            <v xml:space="preserve"> -</v>
          </cell>
          <cell r="F54" t="str">
            <v>VfL Pinneberg</v>
          </cell>
          <cell r="G54" t="str">
            <v>wU18  BG2000 Berlin</v>
          </cell>
          <cell r="H54">
            <v>14</v>
          </cell>
          <cell r="I54">
            <v>60</v>
          </cell>
        </row>
        <row r="56">
          <cell r="A56" t="str">
            <v>wU18-42</v>
          </cell>
          <cell r="B56" t="str">
            <v>SO•1030•G</v>
          </cell>
          <cell r="C56" t="str">
            <v>wU18 Gr B</v>
          </cell>
          <cell r="D56" t="str">
            <v>MTV Trb. Lüneburg</v>
          </cell>
          <cell r="E56" t="str">
            <v xml:space="preserve"> -</v>
          </cell>
          <cell r="F56" t="str">
            <v>Walddörfer SV</v>
          </cell>
          <cell r="G56" t="str">
            <v>wU18  Eintracht Frankfurt</v>
          </cell>
          <cell r="H56">
            <v>19</v>
          </cell>
          <cell r="I56">
            <v>39</v>
          </cell>
        </row>
        <row r="57">
          <cell r="A57" t="str">
            <v>wU18-43</v>
          </cell>
          <cell r="B57" t="str">
            <v>SO•1545•G</v>
          </cell>
          <cell r="C57" t="str">
            <v>wU18 Gr B</v>
          </cell>
          <cell r="D57" t="str">
            <v>BG2000 Berlin</v>
          </cell>
          <cell r="E57" t="str">
            <v xml:space="preserve"> -</v>
          </cell>
          <cell r="F57" t="str">
            <v>MTV Trb. Lüneburg</v>
          </cell>
          <cell r="G57" t="str">
            <v>wU18  Osnabrücker SC</v>
          </cell>
          <cell r="H57">
            <v>23</v>
          </cell>
          <cell r="I57">
            <v>29</v>
          </cell>
        </row>
        <row r="58">
          <cell r="A58" t="str">
            <v>wU18-44</v>
          </cell>
          <cell r="B58" t="str">
            <v>SO•2015•QD</v>
          </cell>
          <cell r="C58" t="str">
            <v>wU18 Gr B</v>
          </cell>
          <cell r="D58" t="str">
            <v>Walddörfer SV</v>
          </cell>
          <cell r="E58" t="str">
            <v xml:space="preserve"> -</v>
          </cell>
          <cell r="F58" t="str">
            <v>BG2000 Berlin</v>
          </cell>
          <cell r="G58" t="str">
            <v>wU18  UKS Jordan</v>
          </cell>
          <cell r="H58">
            <v>24</v>
          </cell>
          <cell r="I58">
            <v>28</v>
          </cell>
        </row>
        <row r="60">
          <cell r="A60" t="str">
            <v>wU18-45</v>
          </cell>
          <cell r="B60" t="str">
            <v>MO•1230•PA</v>
          </cell>
          <cell r="C60" t="str">
            <v>wU18 Pl 13</v>
          </cell>
          <cell r="D60" t="str">
            <v>TV Meppen</v>
          </cell>
          <cell r="E60" t="str">
            <v xml:space="preserve"> -</v>
          </cell>
          <cell r="F60" t="str">
            <v>Walddörfer SV</v>
          </cell>
          <cell r="G60" t="str">
            <v>mU16  Lehrter SV</v>
          </cell>
          <cell r="H60">
            <v>44</v>
          </cell>
          <cell r="I60">
            <v>16</v>
          </cell>
        </row>
        <row r="61">
          <cell r="A61" t="str">
            <v>wU18-46</v>
          </cell>
          <cell r="B61" t="str">
            <v>MO•1230•PB</v>
          </cell>
          <cell r="C61" t="str">
            <v>wU18 Pl 15</v>
          </cell>
          <cell r="D61" t="str">
            <v>BG2000 Berlin</v>
          </cell>
          <cell r="E61" t="str">
            <v xml:space="preserve"> -</v>
          </cell>
          <cell r="F61" t="str">
            <v>VfL Pinneberg</v>
          </cell>
          <cell r="G61" t="str">
            <v>mU16  Emder TV</v>
          </cell>
          <cell r="H61">
            <v>32</v>
          </cell>
          <cell r="I61">
            <v>33</v>
          </cell>
        </row>
        <row r="62">
          <cell r="A62" t="str">
            <v>wU18-47</v>
          </cell>
          <cell r="B62" t="str">
            <v>MO•1230•H</v>
          </cell>
          <cell r="C62" t="str">
            <v>wU18 Pl 17</v>
          </cell>
          <cell r="D62" t="str">
            <v>TG 1837 Hanau</v>
          </cell>
          <cell r="E62" t="str">
            <v xml:space="preserve"> -</v>
          </cell>
          <cell r="F62" t="str">
            <v>MTV Trb. Lüneburg</v>
          </cell>
          <cell r="G62" t="str">
            <v>mU16  AMTV/Meiendorfer SV 1</v>
          </cell>
          <cell r="H62">
            <v>18</v>
          </cell>
          <cell r="I62">
            <v>54</v>
          </cell>
        </row>
      </sheetData>
      <sheetData sheetId="9" refreshError="1"/>
      <sheetData sheetId="10" refreshError="1">
        <row r="6">
          <cell r="A6" t="str">
            <v>wU14-01</v>
          </cell>
          <cell r="B6" t="str">
            <v>SA•0945•PB</v>
          </cell>
          <cell r="C6" t="str">
            <v>wU14 Gr 1</v>
          </cell>
          <cell r="D6" t="str">
            <v>TV Bensberg</v>
          </cell>
          <cell r="E6" t="str">
            <v xml:space="preserve"> -</v>
          </cell>
          <cell r="F6" t="str">
            <v>Södertälje BBK</v>
          </cell>
          <cell r="G6" t="str">
            <v>wU14  VfL Grasdorf (a.K.)</v>
          </cell>
          <cell r="H6">
            <v>31</v>
          </cell>
          <cell r="I6">
            <v>23</v>
          </cell>
        </row>
        <row r="7">
          <cell r="A7" t="str">
            <v>wU14-02</v>
          </cell>
          <cell r="B7" t="str">
            <v>SA•1330•PB</v>
          </cell>
          <cell r="C7" t="str">
            <v>wU14 Gr 1</v>
          </cell>
          <cell r="D7" t="str">
            <v>BC Marburg</v>
          </cell>
          <cell r="E7" t="str">
            <v xml:space="preserve"> -</v>
          </cell>
          <cell r="F7" t="str">
            <v>TV Bensberg</v>
          </cell>
          <cell r="G7" t="str">
            <v>wU14  EOSC Offenbach</v>
          </cell>
          <cell r="H7">
            <v>34</v>
          </cell>
          <cell r="I7">
            <v>44</v>
          </cell>
        </row>
        <row r="8">
          <cell r="A8" t="str">
            <v>wU14-03</v>
          </cell>
          <cell r="B8" t="str">
            <v>SA•1715•PB</v>
          </cell>
          <cell r="C8" t="str">
            <v>wU14 Gr 1</v>
          </cell>
          <cell r="D8" t="str">
            <v>Södertälje BBK</v>
          </cell>
          <cell r="E8" t="str">
            <v xml:space="preserve"> -</v>
          </cell>
          <cell r="F8" t="str">
            <v>BC Marburg</v>
          </cell>
          <cell r="G8" t="str">
            <v>wU14  BK Amager</v>
          </cell>
          <cell r="H8">
            <v>39</v>
          </cell>
          <cell r="I8">
            <v>15</v>
          </cell>
        </row>
        <row r="10">
          <cell r="A10" t="str">
            <v>wU14-04</v>
          </cell>
          <cell r="B10" t="str">
            <v>SA•0900•PA</v>
          </cell>
          <cell r="C10" t="str">
            <v>wU14 Gr 2</v>
          </cell>
          <cell r="D10" t="str">
            <v>CB Recklinghausen</v>
          </cell>
          <cell r="E10" t="str">
            <v xml:space="preserve"> -</v>
          </cell>
          <cell r="F10" t="str">
            <v>TuS Lichterfelde</v>
          </cell>
          <cell r="G10" t="str">
            <v>wU14  UAB Wien</v>
          </cell>
          <cell r="H10">
            <v>52</v>
          </cell>
          <cell r="I10">
            <v>39</v>
          </cell>
        </row>
        <row r="11">
          <cell r="A11" t="str">
            <v>wU14-05</v>
          </cell>
          <cell r="B11" t="str">
            <v>SA•1245•PA</v>
          </cell>
          <cell r="C11" t="str">
            <v>wU14 Gr 2</v>
          </cell>
          <cell r="D11" t="str">
            <v>TuS Lichterfelde</v>
          </cell>
          <cell r="E11" t="str">
            <v xml:space="preserve"> -</v>
          </cell>
          <cell r="F11" t="str">
            <v>CB Recklinghausen</v>
          </cell>
          <cell r="G11" t="str">
            <v>wU16  Kieler TB</v>
          </cell>
          <cell r="H11">
            <v>24</v>
          </cell>
          <cell r="I11">
            <v>40</v>
          </cell>
        </row>
        <row r="12">
          <cell r="A12" t="str">
            <v>wU14-06</v>
          </cell>
          <cell r="B12" t="str">
            <v>SA•1630•PA</v>
          </cell>
          <cell r="C12" t="str">
            <v>wU14 Gr 2</v>
          </cell>
          <cell r="E12" t="str">
            <v>Spielfrei</v>
          </cell>
          <cell r="H12">
            <v>0</v>
          </cell>
          <cell r="I12">
            <v>0</v>
          </cell>
        </row>
        <row r="14">
          <cell r="A14" t="str">
            <v>wU14-07</v>
          </cell>
          <cell r="B14" t="str">
            <v>SA•0900•PB</v>
          </cell>
          <cell r="C14" t="str">
            <v>wU14 Gr 3</v>
          </cell>
          <cell r="D14" t="str">
            <v>EOSC Offenbach</v>
          </cell>
          <cell r="E14" t="str">
            <v xml:space="preserve"> -</v>
          </cell>
          <cell r="F14" t="str">
            <v>VfL Grasdorf (a.K.)</v>
          </cell>
          <cell r="G14" t="str">
            <v>wU14  TV Bensberg</v>
          </cell>
          <cell r="H14">
            <v>8</v>
          </cell>
          <cell r="I14">
            <v>61</v>
          </cell>
        </row>
        <row r="15">
          <cell r="A15" t="str">
            <v>wU14-08</v>
          </cell>
          <cell r="B15" t="str">
            <v>SA•1245•PB</v>
          </cell>
          <cell r="C15" t="str">
            <v>wU14 Gr 3</v>
          </cell>
          <cell r="D15" t="str">
            <v>BK Amager</v>
          </cell>
          <cell r="E15" t="str">
            <v xml:space="preserve"> -</v>
          </cell>
          <cell r="F15" t="str">
            <v>EOSC Offenbach</v>
          </cell>
          <cell r="G15" t="str">
            <v>wU16  Braunschweiger BG</v>
          </cell>
          <cell r="H15">
            <v>107</v>
          </cell>
          <cell r="I15">
            <v>4</v>
          </cell>
        </row>
        <row r="16">
          <cell r="A16" t="str">
            <v>wU14-09</v>
          </cell>
          <cell r="B16" t="str">
            <v>SA•1630•PB</v>
          </cell>
          <cell r="C16" t="str">
            <v>wU14 Gr 3</v>
          </cell>
          <cell r="D16" t="str">
            <v>VfL Grasdorf (a.K.)</v>
          </cell>
          <cell r="E16" t="str">
            <v xml:space="preserve"> -</v>
          </cell>
          <cell r="F16" t="str">
            <v>BK Amager</v>
          </cell>
          <cell r="G16" t="str">
            <v>wU16  Walddörfer SV 2</v>
          </cell>
          <cell r="H16">
            <v>12</v>
          </cell>
          <cell r="I16">
            <v>40</v>
          </cell>
        </row>
        <row r="18">
          <cell r="A18" t="str">
            <v>wU14-10</v>
          </cell>
          <cell r="B18" t="str">
            <v>SA•0945•PA</v>
          </cell>
          <cell r="C18" t="str">
            <v>wU14 Gr 4</v>
          </cell>
          <cell r="D18" t="str">
            <v>UAB Wien</v>
          </cell>
          <cell r="E18" t="str">
            <v xml:space="preserve"> -</v>
          </cell>
          <cell r="F18" t="str">
            <v>Eintracht Frankfurt</v>
          </cell>
          <cell r="G18" t="str">
            <v>wU14  TuS Lichterfelde</v>
          </cell>
          <cell r="H18">
            <v>18</v>
          </cell>
          <cell r="I18">
            <v>44</v>
          </cell>
        </row>
        <row r="19">
          <cell r="A19" t="str">
            <v>wU14-11</v>
          </cell>
          <cell r="B19" t="str">
            <v>SA•1330•PA</v>
          </cell>
          <cell r="C19" t="str">
            <v>wU14 Gr 4</v>
          </cell>
          <cell r="D19" t="str">
            <v>MKS Miastko</v>
          </cell>
          <cell r="E19" t="str">
            <v xml:space="preserve"> -</v>
          </cell>
          <cell r="F19" t="str">
            <v>UAB Wien</v>
          </cell>
          <cell r="G19" t="str">
            <v>wU14  CB Recklinghausen</v>
          </cell>
          <cell r="H19">
            <v>48</v>
          </cell>
          <cell r="I19">
            <v>12</v>
          </cell>
        </row>
        <row r="20">
          <cell r="A20" t="str">
            <v>wU14-12</v>
          </cell>
          <cell r="B20" t="str">
            <v>SA•1715•PA</v>
          </cell>
          <cell r="C20" t="str">
            <v>wU14 Gr 4</v>
          </cell>
          <cell r="D20" t="str">
            <v>Eintracht Frankfurt</v>
          </cell>
          <cell r="E20" t="str">
            <v xml:space="preserve"> -</v>
          </cell>
          <cell r="F20" t="str">
            <v>MKS Miastko</v>
          </cell>
          <cell r="G20" t="str">
            <v>BG Zehlendorf</v>
          </cell>
          <cell r="H20">
            <v>24</v>
          </cell>
          <cell r="I20">
            <v>36</v>
          </cell>
        </row>
        <row r="22">
          <cell r="A22" t="str">
            <v>wU14-13</v>
          </cell>
          <cell r="B22" t="str">
            <v>SA•1115•PB</v>
          </cell>
          <cell r="C22" t="str">
            <v>wU14 Gr 5</v>
          </cell>
          <cell r="D22" t="str">
            <v>UKS Jordan</v>
          </cell>
          <cell r="E22" t="str">
            <v xml:space="preserve"> -</v>
          </cell>
          <cell r="F22" t="str">
            <v>BG Dorsten</v>
          </cell>
          <cell r="G22" t="str">
            <v>mU14  MKS MOS Konin</v>
          </cell>
          <cell r="H22">
            <v>58</v>
          </cell>
          <cell r="I22">
            <v>2</v>
          </cell>
        </row>
        <row r="23">
          <cell r="A23" t="str">
            <v>wU14-14</v>
          </cell>
          <cell r="B23" t="str">
            <v>SA•1500•PB</v>
          </cell>
          <cell r="C23" t="str">
            <v>wU14 Gr 5</v>
          </cell>
          <cell r="D23" t="str">
            <v>BG Hamburg-West</v>
          </cell>
          <cell r="E23" t="str">
            <v xml:space="preserve"> -</v>
          </cell>
          <cell r="F23" t="str">
            <v>UKS Jordan</v>
          </cell>
          <cell r="G23" t="str">
            <v>mU14  AMTV/Meiendorfer SV</v>
          </cell>
          <cell r="H23">
            <v>11</v>
          </cell>
          <cell r="I23">
            <v>69</v>
          </cell>
        </row>
        <row r="24">
          <cell r="A24" t="str">
            <v>wU14-15</v>
          </cell>
          <cell r="B24" t="str">
            <v>SA•1845•PB</v>
          </cell>
          <cell r="C24" t="str">
            <v>wU14 Gr 5</v>
          </cell>
          <cell r="D24" t="str">
            <v>BG Dorsten</v>
          </cell>
          <cell r="E24" t="str">
            <v xml:space="preserve"> -</v>
          </cell>
          <cell r="F24" t="str">
            <v>BG Hamburg-West</v>
          </cell>
          <cell r="G24" t="str">
            <v>mU14  Eintracht Frankfurt</v>
          </cell>
          <cell r="H24">
            <v>42</v>
          </cell>
          <cell r="I24">
            <v>18</v>
          </cell>
        </row>
        <row r="26">
          <cell r="A26" t="str">
            <v>wU14-16</v>
          </cell>
          <cell r="B26" t="str">
            <v>SA•1030•H</v>
          </cell>
          <cell r="C26" t="str">
            <v>wU14 Gr 6</v>
          </cell>
          <cell r="D26" t="str">
            <v>Herner TC 1</v>
          </cell>
          <cell r="E26" t="str">
            <v xml:space="preserve"> -</v>
          </cell>
          <cell r="F26" t="str">
            <v>SG Wolfenbüttel</v>
          </cell>
          <cell r="G26" t="str">
            <v>wU14  Walddörfer SV</v>
          </cell>
          <cell r="H26">
            <v>43</v>
          </cell>
          <cell r="I26">
            <v>29</v>
          </cell>
        </row>
        <row r="27">
          <cell r="A27" t="str">
            <v>wU14-17</v>
          </cell>
          <cell r="B27" t="str">
            <v>SA•1415•H</v>
          </cell>
          <cell r="C27" t="str">
            <v>wU14 Gr 6</v>
          </cell>
          <cell r="D27" t="str">
            <v>Hørsholm BBK 2</v>
          </cell>
          <cell r="E27" t="str">
            <v xml:space="preserve"> -</v>
          </cell>
          <cell r="F27" t="str">
            <v>Herner TC 1</v>
          </cell>
          <cell r="G27" t="str">
            <v>wU14  MKS MOS Konin</v>
          </cell>
          <cell r="H27">
            <v>14</v>
          </cell>
          <cell r="I27">
            <v>15</v>
          </cell>
        </row>
        <row r="28">
          <cell r="A28" t="str">
            <v>wU14-18</v>
          </cell>
          <cell r="B28" t="str">
            <v>SA•1800•H</v>
          </cell>
          <cell r="C28" t="str">
            <v>wU14 Gr 6</v>
          </cell>
          <cell r="D28" t="str">
            <v>SG Wolfenbüttel</v>
          </cell>
          <cell r="E28" t="str">
            <v xml:space="preserve"> -</v>
          </cell>
          <cell r="F28" t="str">
            <v>Hørsholm BBK 2</v>
          </cell>
          <cell r="G28" t="str">
            <v>wU14  Herner TC 2</v>
          </cell>
          <cell r="H28">
            <v>27</v>
          </cell>
          <cell r="I28">
            <v>24</v>
          </cell>
        </row>
        <row r="30">
          <cell r="A30" t="str">
            <v>wU14-19</v>
          </cell>
          <cell r="B30" t="str">
            <v>SA•0900•H</v>
          </cell>
          <cell r="C30" t="str">
            <v>wU14 Gr 7</v>
          </cell>
          <cell r="D30" t="str">
            <v>Hørsholm BBK 1</v>
          </cell>
          <cell r="E30" t="str">
            <v xml:space="preserve"> -</v>
          </cell>
          <cell r="F30" t="str">
            <v>VfL Bochum BG</v>
          </cell>
          <cell r="G30" t="str">
            <v>wU14  MKS MOS Konin</v>
          </cell>
          <cell r="H30">
            <v>57</v>
          </cell>
          <cell r="I30">
            <v>14</v>
          </cell>
        </row>
        <row r="31">
          <cell r="A31" t="str">
            <v>wU14-20</v>
          </cell>
          <cell r="B31" t="str">
            <v>SA•1245•H</v>
          </cell>
          <cell r="C31" t="str">
            <v>wU14 Gr 7</v>
          </cell>
          <cell r="D31" t="str">
            <v>Braunschweiger BG</v>
          </cell>
          <cell r="E31" t="str">
            <v xml:space="preserve"> -</v>
          </cell>
          <cell r="F31" t="str">
            <v>Hørsholm BBK 1</v>
          </cell>
          <cell r="G31" t="str">
            <v>mU14  BG Litzendorf 1</v>
          </cell>
          <cell r="H31">
            <v>10</v>
          </cell>
          <cell r="I31">
            <v>53</v>
          </cell>
        </row>
        <row r="32">
          <cell r="A32" t="str">
            <v>wU14-21</v>
          </cell>
          <cell r="B32" t="str">
            <v>SA•1630•H</v>
          </cell>
          <cell r="C32" t="str">
            <v>wU14 Gr 7</v>
          </cell>
          <cell r="D32" t="str">
            <v>VfL Bochum BG</v>
          </cell>
          <cell r="E32" t="str">
            <v xml:space="preserve"> -</v>
          </cell>
          <cell r="F32" t="str">
            <v>Braunschweiger BG</v>
          </cell>
          <cell r="G32" t="str">
            <v>mU14  Döbling Wien</v>
          </cell>
          <cell r="H32">
            <v>54</v>
          </cell>
          <cell r="I32">
            <v>26</v>
          </cell>
        </row>
        <row r="34">
          <cell r="A34" t="str">
            <v>wU14-22</v>
          </cell>
          <cell r="B34" t="str">
            <v>SA•0945•H</v>
          </cell>
          <cell r="C34" t="str">
            <v>wU14 Gr 8</v>
          </cell>
          <cell r="D34" t="str">
            <v>MKS MOS Konin</v>
          </cell>
          <cell r="E34" t="str">
            <v xml:space="preserve"> -</v>
          </cell>
          <cell r="F34" t="str">
            <v>Walddörfer SV</v>
          </cell>
          <cell r="G34" t="str">
            <v>wU14  VfL Bochum BG</v>
          </cell>
          <cell r="H34">
            <v>80</v>
          </cell>
          <cell r="I34">
            <v>14</v>
          </cell>
        </row>
        <row r="35">
          <cell r="A35" t="str">
            <v>wU14-23</v>
          </cell>
          <cell r="B35" t="str">
            <v>SA•1330•H</v>
          </cell>
          <cell r="C35" t="str">
            <v>wU14 Gr 8</v>
          </cell>
          <cell r="D35" t="str">
            <v>Herner TC 2</v>
          </cell>
          <cell r="E35" t="str">
            <v xml:space="preserve"> -</v>
          </cell>
          <cell r="F35" t="str">
            <v>MKS MOS Konin</v>
          </cell>
          <cell r="G35" t="str">
            <v>wU14  Hørsholm BBK 1</v>
          </cell>
          <cell r="H35">
            <v>14</v>
          </cell>
          <cell r="I35">
            <v>63</v>
          </cell>
        </row>
        <row r="36">
          <cell r="A36" t="str">
            <v>wU14-24</v>
          </cell>
          <cell r="B36" t="str">
            <v>SA•1715•H</v>
          </cell>
          <cell r="C36" t="str">
            <v>wU14 Gr 8</v>
          </cell>
          <cell r="D36" t="str">
            <v>Walddörfer SV</v>
          </cell>
          <cell r="E36" t="str">
            <v xml:space="preserve"> -</v>
          </cell>
          <cell r="F36" t="str">
            <v>Herner TC 2</v>
          </cell>
          <cell r="G36" t="str">
            <v>wU14  Braunschweiger BG</v>
          </cell>
          <cell r="H36">
            <v>34</v>
          </cell>
          <cell r="I36">
            <v>27</v>
          </cell>
        </row>
        <row r="39">
          <cell r="A39" t="str">
            <v>wU14-25</v>
          </cell>
          <cell r="B39" t="str">
            <v>SO•0900•PA</v>
          </cell>
          <cell r="C39" t="str">
            <v>wU14 Pl 1-16</v>
          </cell>
          <cell r="D39" t="str">
            <v>Walddörfer SV</v>
          </cell>
          <cell r="E39" t="str">
            <v xml:space="preserve"> -</v>
          </cell>
          <cell r="F39" t="str">
            <v>TV Bensberg</v>
          </cell>
          <cell r="G39" t="str">
            <v>wU14  SG Wolfenbüttel</v>
          </cell>
          <cell r="H39">
            <v>8</v>
          </cell>
          <cell r="I39">
            <v>65</v>
          </cell>
        </row>
        <row r="40">
          <cell r="A40" t="str">
            <v>wU14-26</v>
          </cell>
          <cell r="B40" t="str">
            <v>SO•0900•PB</v>
          </cell>
          <cell r="C40" t="str">
            <v>wU14 Pl 1-16</v>
          </cell>
          <cell r="D40" t="str">
            <v>VfL Bochum BG</v>
          </cell>
          <cell r="E40" t="str">
            <v xml:space="preserve"> -</v>
          </cell>
          <cell r="F40" t="str">
            <v>CB Recklinghausen</v>
          </cell>
          <cell r="G40" t="str">
            <v>wU14  BG Dorsten</v>
          </cell>
          <cell r="H40">
            <v>25</v>
          </cell>
          <cell r="I40">
            <v>51</v>
          </cell>
        </row>
        <row r="41">
          <cell r="A41" t="str">
            <v>wU14-27</v>
          </cell>
          <cell r="B41" t="str">
            <v>SO•0945•PA</v>
          </cell>
          <cell r="C41" t="str">
            <v>wU14 Pl 1-16</v>
          </cell>
          <cell r="D41" t="str">
            <v>SG Wolfenbüttel</v>
          </cell>
          <cell r="E41" t="str">
            <v xml:space="preserve"> -</v>
          </cell>
          <cell r="F41" t="str">
            <v>BK Amager</v>
          </cell>
          <cell r="G41" t="str">
            <v>wU14  TV Bensberg</v>
          </cell>
          <cell r="H41">
            <v>8</v>
          </cell>
          <cell r="I41">
            <v>57</v>
          </cell>
        </row>
        <row r="42">
          <cell r="A42" t="str">
            <v>wU14-28</v>
          </cell>
          <cell r="B42" t="str">
            <v>SO•0945•PB</v>
          </cell>
          <cell r="C42" t="str">
            <v>wU14 Pl 1-16</v>
          </cell>
          <cell r="D42" t="str">
            <v>BG Dorsten</v>
          </cell>
          <cell r="E42" t="str">
            <v xml:space="preserve"> -</v>
          </cell>
          <cell r="F42" t="str">
            <v>MKS Miastko</v>
          </cell>
          <cell r="G42" t="str">
            <v>wU14  CB Recklinghausen</v>
          </cell>
          <cell r="H42">
            <v>14</v>
          </cell>
          <cell r="I42">
            <v>67</v>
          </cell>
        </row>
        <row r="43">
          <cell r="A43" t="str">
            <v>wU14-29</v>
          </cell>
          <cell r="B43" t="str">
            <v>SO•1030•PA</v>
          </cell>
          <cell r="C43" t="str">
            <v>wU14 Pl 1-16</v>
          </cell>
          <cell r="D43" t="str">
            <v>Eintracht Frankfurt</v>
          </cell>
          <cell r="E43" t="str">
            <v xml:space="preserve"> -</v>
          </cell>
          <cell r="F43" t="str">
            <v>UKS Jordan</v>
          </cell>
          <cell r="G43" t="str">
            <v>wU14  BK Amager</v>
          </cell>
          <cell r="H43">
            <v>17</v>
          </cell>
          <cell r="I43">
            <v>62</v>
          </cell>
        </row>
        <row r="44">
          <cell r="A44" t="str">
            <v>wU14-30</v>
          </cell>
          <cell r="B44" t="str">
            <v>SO•1030•PB</v>
          </cell>
          <cell r="C44" t="str">
            <v>wU14 Pl 1-16</v>
          </cell>
          <cell r="D44" t="str">
            <v>VfL Grasdorf (a.K.)</v>
          </cell>
          <cell r="E44" t="str">
            <v xml:space="preserve"> -</v>
          </cell>
          <cell r="F44" t="str">
            <v>Herner TC 1</v>
          </cell>
          <cell r="G44" t="str">
            <v>wU14  MKS Miastko</v>
          </cell>
          <cell r="H44">
            <v>28</v>
          </cell>
          <cell r="I44">
            <v>44</v>
          </cell>
        </row>
        <row r="45">
          <cell r="A45" t="str">
            <v>wU14-31</v>
          </cell>
          <cell r="B45" t="str">
            <v>SO•0900•H</v>
          </cell>
          <cell r="C45" t="str">
            <v>wU14 Pl 1-16</v>
          </cell>
          <cell r="D45" t="str">
            <v>Hørsholm BBK 1</v>
          </cell>
          <cell r="E45" t="str">
            <v xml:space="preserve"> -</v>
          </cell>
          <cell r="F45" t="str">
            <v>Spielfrei</v>
          </cell>
          <cell r="G45" t="str">
            <v>wU14  Södertälje BBK</v>
          </cell>
          <cell r="H45">
            <v>0</v>
          </cell>
          <cell r="I45">
            <v>0</v>
          </cell>
        </row>
        <row r="46">
          <cell r="A46" t="str">
            <v>wU14-32</v>
          </cell>
          <cell r="B46" t="str">
            <v>SO•0945•H</v>
          </cell>
          <cell r="C46" t="str">
            <v>wU14 Pl 1-16</v>
          </cell>
          <cell r="D46" t="str">
            <v>Södertälje BBK</v>
          </cell>
          <cell r="E46" t="str">
            <v xml:space="preserve"> -</v>
          </cell>
          <cell r="F46" t="str">
            <v>MKS MOS Konin</v>
          </cell>
          <cell r="G46" t="str">
            <v>wU14  Spielfrei</v>
          </cell>
          <cell r="H46">
            <v>32</v>
          </cell>
          <cell r="I46">
            <v>27</v>
          </cell>
        </row>
        <row r="47">
          <cell r="A47" t="str">
            <v>wU14-33</v>
          </cell>
          <cell r="B47" t="str">
            <v>SO•1245•PA</v>
          </cell>
          <cell r="C47" t="str">
            <v>wU14 Pl 1-8</v>
          </cell>
          <cell r="D47" t="str">
            <v>TV Bensberg</v>
          </cell>
          <cell r="E47" t="str">
            <v xml:space="preserve"> -</v>
          </cell>
          <cell r="F47" t="str">
            <v>CB Recklinghausen</v>
          </cell>
          <cell r="G47" t="str">
            <v>mU14  WAT 22</v>
          </cell>
          <cell r="H47">
            <v>52</v>
          </cell>
          <cell r="I47">
            <v>17</v>
          </cell>
        </row>
        <row r="48">
          <cell r="A48" t="str">
            <v>wU14-34</v>
          </cell>
          <cell r="B48" t="str">
            <v>SO•1330•PA</v>
          </cell>
          <cell r="C48" t="str">
            <v>wU14 Pl 1-8</v>
          </cell>
          <cell r="D48" t="str">
            <v>BK Amager</v>
          </cell>
          <cell r="E48" t="str">
            <v xml:space="preserve"> -</v>
          </cell>
          <cell r="F48" t="str">
            <v>MKS Miastko</v>
          </cell>
          <cell r="G48" t="str">
            <v>wU14  CB Recklinghausen</v>
          </cell>
          <cell r="H48">
            <v>72</v>
          </cell>
          <cell r="I48">
            <v>16</v>
          </cell>
        </row>
        <row r="49">
          <cell r="A49" t="str">
            <v>wU14-35</v>
          </cell>
          <cell r="B49" t="str">
            <v>SO•1415•PA</v>
          </cell>
          <cell r="C49" t="str">
            <v>wU14 Pl 1-8</v>
          </cell>
          <cell r="D49" t="str">
            <v>UKS Jordan</v>
          </cell>
          <cell r="E49" t="str">
            <v xml:space="preserve"> -</v>
          </cell>
          <cell r="F49" t="str">
            <v>Herner TC 1</v>
          </cell>
          <cell r="G49" t="str">
            <v>wU14  MKS Miastko</v>
          </cell>
          <cell r="H49">
            <v>33</v>
          </cell>
          <cell r="I49">
            <v>18</v>
          </cell>
        </row>
        <row r="50">
          <cell r="A50" t="str">
            <v>wU14-36</v>
          </cell>
          <cell r="B50" t="str">
            <v>SO•1415•PB</v>
          </cell>
          <cell r="C50" t="str">
            <v>wU14 Pl 1-8</v>
          </cell>
          <cell r="D50" t="str">
            <v>Hørsholm BBK 1</v>
          </cell>
          <cell r="E50" t="str">
            <v xml:space="preserve"> -</v>
          </cell>
          <cell r="F50" t="str">
            <v>Södertälje BBK</v>
          </cell>
          <cell r="G50" t="str">
            <v>wU14  SG Wolfenbüttel</v>
          </cell>
          <cell r="H50">
            <v>50</v>
          </cell>
          <cell r="I50">
            <v>16</v>
          </cell>
        </row>
        <row r="51">
          <cell r="A51" t="str">
            <v>wU14-37</v>
          </cell>
          <cell r="B51" t="str">
            <v>SO•1245•PB</v>
          </cell>
          <cell r="C51" t="str">
            <v>wU14 Pl 9-16</v>
          </cell>
          <cell r="D51" t="str">
            <v>VfL Bochum BG</v>
          </cell>
          <cell r="E51" t="str">
            <v xml:space="preserve"> -</v>
          </cell>
          <cell r="F51" t="str">
            <v>Walddörfer SV</v>
          </cell>
          <cell r="G51" t="str">
            <v>mU14  BG Litzendorf 1</v>
          </cell>
          <cell r="H51">
            <v>44</v>
          </cell>
          <cell r="I51">
            <v>24</v>
          </cell>
        </row>
        <row r="52">
          <cell r="A52" t="str">
            <v>wU14-38</v>
          </cell>
          <cell r="B52" t="str">
            <v>SO•1330•PB</v>
          </cell>
          <cell r="C52" t="str">
            <v>wU14 Pl 9-16</v>
          </cell>
          <cell r="D52" t="str">
            <v>BG Dorsten</v>
          </cell>
          <cell r="E52" t="str">
            <v xml:space="preserve"> -</v>
          </cell>
          <cell r="F52" t="str">
            <v>SG Wolfenbüttel</v>
          </cell>
          <cell r="G52" t="str">
            <v>wU14  Walddörfer SV</v>
          </cell>
          <cell r="H52">
            <v>13</v>
          </cell>
          <cell r="I52">
            <v>54</v>
          </cell>
        </row>
        <row r="53">
          <cell r="A53" t="str">
            <v>wU14-39</v>
          </cell>
          <cell r="B53" t="str">
            <v>SO•1500•PA</v>
          </cell>
          <cell r="C53" t="str">
            <v>wU14 Pl 9-16</v>
          </cell>
          <cell r="D53" t="str">
            <v>VfL Grasdorf (a.K.)</v>
          </cell>
          <cell r="E53" t="str">
            <v xml:space="preserve"> -</v>
          </cell>
          <cell r="F53" t="str">
            <v>Eintracht Frankfurt</v>
          </cell>
          <cell r="G53" t="str">
            <v>wU14  Herner TC 1</v>
          </cell>
          <cell r="H53">
            <v>39</v>
          </cell>
          <cell r="I53">
            <v>26</v>
          </cell>
        </row>
        <row r="54">
          <cell r="A54" t="str">
            <v>wU14-40</v>
          </cell>
          <cell r="B54" t="str">
            <v>SO•1500•PB</v>
          </cell>
          <cell r="C54" t="str">
            <v>wU14 Pl 9-16</v>
          </cell>
          <cell r="E54" t="str">
            <v>Spielfrei</v>
          </cell>
          <cell r="H54">
            <v>0</v>
          </cell>
          <cell r="I54">
            <v>0</v>
          </cell>
        </row>
        <row r="55">
          <cell r="A55" t="str">
            <v>wU14-41</v>
          </cell>
          <cell r="B55" t="str">
            <v>SO•1030•H</v>
          </cell>
          <cell r="C55" t="str">
            <v>wU14 Pl 17-24</v>
          </cell>
          <cell r="D55" t="str">
            <v>BC Marburg</v>
          </cell>
          <cell r="E55" t="str">
            <v xml:space="preserve"> -</v>
          </cell>
          <cell r="F55" t="str">
            <v>TuS Lichterfelde</v>
          </cell>
          <cell r="G55" t="str">
            <v>wU14  MKS MOS Konin</v>
          </cell>
          <cell r="H55">
            <v>40</v>
          </cell>
          <cell r="I55">
            <v>22</v>
          </cell>
        </row>
        <row r="56">
          <cell r="A56" t="str">
            <v>wU14-42</v>
          </cell>
          <cell r="B56" t="str">
            <v>SO•1115•H</v>
          </cell>
          <cell r="C56" t="str">
            <v>wU14 Pl 17-24</v>
          </cell>
          <cell r="D56" t="str">
            <v>EOSC Offenbach</v>
          </cell>
          <cell r="E56" t="str">
            <v xml:space="preserve"> -</v>
          </cell>
          <cell r="F56" t="str">
            <v>UAB Wien</v>
          </cell>
          <cell r="G56" t="str">
            <v>wU14  TuS Lichterfelde</v>
          </cell>
          <cell r="H56">
            <v>26</v>
          </cell>
          <cell r="I56">
            <v>30</v>
          </cell>
        </row>
        <row r="57">
          <cell r="A57" t="str">
            <v>wU14-43</v>
          </cell>
          <cell r="B57" t="str">
            <v>SO•1245•H</v>
          </cell>
          <cell r="C57" t="str">
            <v>wU14 Pl 17-24</v>
          </cell>
          <cell r="D57" t="str">
            <v>BG Hamburg-West</v>
          </cell>
          <cell r="E57" t="str">
            <v xml:space="preserve"> -</v>
          </cell>
          <cell r="F57" t="str">
            <v>Hørsholm BBK 2</v>
          </cell>
          <cell r="G57" t="str">
            <v>wU16  Walddörfer SV 1</v>
          </cell>
          <cell r="H57">
            <v>8</v>
          </cell>
          <cell r="I57">
            <v>71</v>
          </cell>
        </row>
        <row r="58">
          <cell r="A58" t="str">
            <v>wU14-44</v>
          </cell>
          <cell r="B58" t="str">
            <v>SO•1330•H</v>
          </cell>
          <cell r="C58" t="str">
            <v>wU14 Pl 17-24</v>
          </cell>
          <cell r="D58" t="str">
            <v>Braunschweiger BG</v>
          </cell>
          <cell r="E58" t="str">
            <v xml:space="preserve"> -</v>
          </cell>
          <cell r="F58" t="str">
            <v>Herner TC 2</v>
          </cell>
          <cell r="G58" t="str">
            <v>wU14  Hørsholm BBK 2</v>
          </cell>
          <cell r="H58">
            <v>34</v>
          </cell>
          <cell r="I58">
            <v>23</v>
          </cell>
        </row>
        <row r="59">
          <cell r="A59" t="str">
            <v>wU14-45</v>
          </cell>
          <cell r="B59" t="str">
            <v>SO•1845•QA</v>
          </cell>
          <cell r="C59" t="str">
            <v>wU14 Pl 1-4</v>
          </cell>
          <cell r="D59" t="str">
            <v>TV Bensberg</v>
          </cell>
          <cell r="E59" t="str">
            <v xml:space="preserve"> -</v>
          </cell>
          <cell r="F59" t="str">
            <v>BK Amager</v>
          </cell>
          <cell r="G59" t="str">
            <v>mU14  WAT 22</v>
          </cell>
          <cell r="H59">
            <v>16</v>
          </cell>
          <cell r="I59">
            <v>42</v>
          </cell>
        </row>
        <row r="60">
          <cell r="A60" t="str">
            <v>wU14-46</v>
          </cell>
          <cell r="B60" t="str">
            <v>SO•1845•QB</v>
          </cell>
          <cell r="C60" t="str">
            <v>wU14 Pl 1-4</v>
          </cell>
          <cell r="D60" t="str">
            <v>UKS Jordan</v>
          </cell>
          <cell r="E60" t="str">
            <v xml:space="preserve"> -</v>
          </cell>
          <cell r="F60" t="str">
            <v>Hørsholm BBK 1</v>
          </cell>
          <cell r="G60" t="str">
            <v>mU14  BG Litzendorf 1</v>
          </cell>
          <cell r="H60">
            <v>27</v>
          </cell>
          <cell r="I60">
            <v>53</v>
          </cell>
        </row>
        <row r="61">
          <cell r="A61" t="str">
            <v>wU14-47</v>
          </cell>
          <cell r="B61" t="str">
            <v>SO•1800•PA</v>
          </cell>
          <cell r="C61" t="str">
            <v>wU14 Pl 5-8</v>
          </cell>
          <cell r="D61" t="str">
            <v>MKS Miastko</v>
          </cell>
          <cell r="E61" t="str">
            <v xml:space="preserve"> -</v>
          </cell>
          <cell r="F61" t="str">
            <v>CB Recklinghausen</v>
          </cell>
          <cell r="G61" t="str">
            <v>wU14  VfL Bochum BG</v>
          </cell>
          <cell r="H61">
            <v>36</v>
          </cell>
          <cell r="I61">
            <v>29</v>
          </cell>
        </row>
        <row r="62">
          <cell r="A62" t="str">
            <v>wU14-48</v>
          </cell>
          <cell r="B62" t="str">
            <v>SO•1800•PB</v>
          </cell>
          <cell r="C62" t="str">
            <v>wU14 Pl 5-8</v>
          </cell>
          <cell r="D62" t="str">
            <v>Södertälje BBK</v>
          </cell>
          <cell r="E62" t="str">
            <v xml:space="preserve"> -</v>
          </cell>
          <cell r="F62" t="str">
            <v>Herner TC 1</v>
          </cell>
          <cell r="G62" t="str">
            <v>wU14  BG Dorsten</v>
          </cell>
          <cell r="H62">
            <v>39</v>
          </cell>
          <cell r="I62">
            <v>18</v>
          </cell>
        </row>
        <row r="63">
          <cell r="A63" t="str">
            <v>wU14-49</v>
          </cell>
          <cell r="B63" t="str">
            <v>SO•1715•PA</v>
          </cell>
          <cell r="C63" t="str">
            <v>wU14 Pl 9-12</v>
          </cell>
          <cell r="D63" t="str">
            <v>SG Wolfenbüttel</v>
          </cell>
          <cell r="E63" t="str">
            <v xml:space="preserve"> -</v>
          </cell>
          <cell r="F63" t="str">
            <v>VfL Bochum BG</v>
          </cell>
          <cell r="G63" t="str">
            <v>mU14  Döbling Wien</v>
          </cell>
          <cell r="H63">
            <v>43</v>
          </cell>
          <cell r="I63">
            <v>18</v>
          </cell>
        </row>
        <row r="64">
          <cell r="A64" t="str">
            <v>wU14-50</v>
          </cell>
          <cell r="B64" t="str">
            <v>SO•1845•PA</v>
          </cell>
          <cell r="C64" t="str">
            <v>wU14 Pl 9-12</v>
          </cell>
          <cell r="D64" t="str">
            <v>MKS MOS Konin</v>
          </cell>
          <cell r="E64" t="str">
            <v xml:space="preserve"> -</v>
          </cell>
          <cell r="F64" t="str">
            <v>VfL Grasdorf (a.K.)</v>
          </cell>
          <cell r="G64" t="str">
            <v>wU14  CB Recklinghausen</v>
          </cell>
          <cell r="H64">
            <v>25</v>
          </cell>
          <cell r="I64">
            <v>24</v>
          </cell>
        </row>
        <row r="65">
          <cell r="A65" t="str">
            <v>wU14-51</v>
          </cell>
          <cell r="B65" t="str">
            <v>SO•1715•PB</v>
          </cell>
          <cell r="C65" t="str">
            <v>wU14 Pl 13-16</v>
          </cell>
          <cell r="D65" t="str">
            <v>Walddörfer SV</v>
          </cell>
          <cell r="E65" t="str">
            <v xml:space="preserve"> -</v>
          </cell>
          <cell r="F65" t="str">
            <v>BG Dorsten</v>
          </cell>
          <cell r="G65" t="str">
            <v>mU14  Horsens IC</v>
          </cell>
          <cell r="H65">
            <v>24</v>
          </cell>
          <cell r="I65">
            <v>26</v>
          </cell>
        </row>
        <row r="66">
          <cell r="A66" t="str">
            <v>wU14-52</v>
          </cell>
          <cell r="B66" t="str">
            <v>SO•1845•PB</v>
          </cell>
          <cell r="C66" t="str">
            <v>wU14 Pl 13-16</v>
          </cell>
          <cell r="E66" t="str">
            <v>Spielfrei</v>
          </cell>
          <cell r="H66">
            <v>0</v>
          </cell>
          <cell r="I66">
            <v>0</v>
          </cell>
        </row>
        <row r="67">
          <cell r="A67" t="str">
            <v>wU14-53</v>
          </cell>
          <cell r="B67" t="str">
            <v>SO•1630•H</v>
          </cell>
          <cell r="C67" t="str">
            <v>wU14 Pl 17-20</v>
          </cell>
          <cell r="D67" t="str">
            <v>UAB Wien</v>
          </cell>
          <cell r="E67" t="str">
            <v xml:space="preserve"> -</v>
          </cell>
          <cell r="F67" t="str">
            <v>BC Marburg</v>
          </cell>
          <cell r="G67" t="str">
            <v>wU14  EOSC Offenbach</v>
          </cell>
          <cell r="H67">
            <v>23</v>
          </cell>
          <cell r="I67">
            <v>34</v>
          </cell>
        </row>
        <row r="68">
          <cell r="A68" t="str">
            <v>wU14-54</v>
          </cell>
          <cell r="B68" t="str">
            <v>SO•1800•H</v>
          </cell>
          <cell r="C68" t="str">
            <v>wU14 Pl 17-20</v>
          </cell>
          <cell r="D68" t="str">
            <v>Braunschweiger BG</v>
          </cell>
          <cell r="E68" t="str">
            <v xml:space="preserve"> -</v>
          </cell>
          <cell r="F68" t="str">
            <v>Hørsholm BBK 2</v>
          </cell>
          <cell r="G68" t="str">
            <v>wU14  Herner TC 2</v>
          </cell>
          <cell r="H68">
            <v>6</v>
          </cell>
          <cell r="I68">
            <v>53</v>
          </cell>
        </row>
        <row r="69">
          <cell r="A69" t="str">
            <v>wU14-55</v>
          </cell>
          <cell r="B69" t="str">
            <v>SO•1545•H</v>
          </cell>
          <cell r="C69" t="str">
            <v>wU14 Pl 21-24</v>
          </cell>
          <cell r="D69" t="str">
            <v>TuS Lichterfelde</v>
          </cell>
          <cell r="E69" t="str">
            <v xml:space="preserve"> -</v>
          </cell>
          <cell r="F69" t="str">
            <v>EOSC Offenbach</v>
          </cell>
          <cell r="G69" t="str">
            <v>mU14  CB Recklinghausen</v>
          </cell>
          <cell r="H69">
            <v>43</v>
          </cell>
          <cell r="I69">
            <v>16</v>
          </cell>
        </row>
        <row r="70">
          <cell r="A70" t="str">
            <v>wU14-56</v>
          </cell>
          <cell r="B70" t="str">
            <v>SO•1715•H</v>
          </cell>
          <cell r="C70" t="str">
            <v>wU14 Pl 21-24</v>
          </cell>
          <cell r="D70" t="str">
            <v>BG Hamburg-West</v>
          </cell>
          <cell r="E70" t="str">
            <v xml:space="preserve"> -</v>
          </cell>
          <cell r="F70" t="str">
            <v>Herner TC 2</v>
          </cell>
          <cell r="G70" t="str">
            <v>wU14  BC Marburg</v>
          </cell>
          <cell r="H70">
            <v>12</v>
          </cell>
          <cell r="I70">
            <v>38</v>
          </cell>
        </row>
        <row r="71">
          <cell r="A71" t="str">
            <v>wU14-57</v>
          </cell>
          <cell r="B71" t="str">
            <v>MO•1150•QD</v>
          </cell>
          <cell r="C71" t="str">
            <v>wU14 Pl 1</v>
          </cell>
          <cell r="D71" t="str">
            <v>BK Amager</v>
          </cell>
          <cell r="E71" t="str">
            <v xml:space="preserve"> -</v>
          </cell>
          <cell r="F71" t="str">
            <v>Hørsholm BBK 1</v>
          </cell>
          <cell r="G71" t="str">
            <v>BG Zehlendorf</v>
          </cell>
          <cell r="H71">
            <v>32</v>
          </cell>
          <cell r="I71">
            <v>24</v>
          </cell>
        </row>
        <row r="72">
          <cell r="A72" t="str">
            <v>wU14-58</v>
          </cell>
          <cell r="B72" t="str">
            <v>MO•0800•K</v>
          </cell>
          <cell r="C72" t="str">
            <v>wU14 Pl 3</v>
          </cell>
          <cell r="D72" t="str">
            <v>UKS Jordan</v>
          </cell>
          <cell r="E72" t="str">
            <v xml:space="preserve"> -</v>
          </cell>
          <cell r="F72" t="str">
            <v>TV Bensberg</v>
          </cell>
          <cell r="G72" t="str">
            <v>mU14  BG Litzendorf 1</v>
          </cell>
          <cell r="H72">
            <v>31</v>
          </cell>
          <cell r="I72">
            <v>40</v>
          </cell>
        </row>
        <row r="73">
          <cell r="A73" t="str">
            <v>wU14-59</v>
          </cell>
          <cell r="B73" t="str">
            <v>MO•0800•C</v>
          </cell>
          <cell r="C73" t="str">
            <v>wU14 Pl 5</v>
          </cell>
          <cell r="D73" t="str">
            <v>MKS Miastko</v>
          </cell>
          <cell r="E73" t="str">
            <v xml:space="preserve"> -</v>
          </cell>
          <cell r="F73" t="str">
            <v>Södertälje BBK</v>
          </cell>
          <cell r="G73" t="str">
            <v>mU14  Horsens IC</v>
          </cell>
          <cell r="H73">
            <v>25</v>
          </cell>
          <cell r="I73">
            <v>63</v>
          </cell>
        </row>
        <row r="74">
          <cell r="A74" t="str">
            <v>wU14-60</v>
          </cell>
          <cell r="B74" t="str">
            <v>MO•0800•G</v>
          </cell>
          <cell r="C74" t="str">
            <v>wU14 Pl 7</v>
          </cell>
          <cell r="D74" t="str">
            <v>Herner TC 1</v>
          </cell>
          <cell r="E74" t="str">
            <v xml:space="preserve"> -</v>
          </cell>
          <cell r="F74" t="str">
            <v>CB Recklinghausen</v>
          </cell>
          <cell r="G74" t="str">
            <v>DaHi  UKJ Tyrolia</v>
          </cell>
          <cell r="H74">
            <v>28</v>
          </cell>
          <cell r="I74">
            <v>23</v>
          </cell>
        </row>
        <row r="75">
          <cell r="A75" t="str">
            <v>wU14-61</v>
          </cell>
          <cell r="B75" t="str">
            <v>MO•0800•QB</v>
          </cell>
          <cell r="C75" t="str">
            <v>wU14 Pl 9</v>
          </cell>
          <cell r="D75" t="str">
            <v>SG Wolfenbüttel</v>
          </cell>
          <cell r="E75" t="str">
            <v xml:space="preserve"> -</v>
          </cell>
          <cell r="F75" t="str">
            <v>MKS MOS Konin</v>
          </cell>
          <cell r="G75" t="str">
            <v>DaHi  MTV Itzehoe</v>
          </cell>
          <cell r="H75">
            <v>24</v>
          </cell>
          <cell r="I75">
            <v>33</v>
          </cell>
        </row>
        <row r="76">
          <cell r="A76" t="str">
            <v>wU14-62</v>
          </cell>
          <cell r="B76" t="str">
            <v>MO•0800•QA</v>
          </cell>
          <cell r="C76" t="str">
            <v>wU14 Pl 11</v>
          </cell>
          <cell r="D76" t="str">
            <v>VfL Grasdorf (a.K.)</v>
          </cell>
          <cell r="E76" t="str">
            <v xml:space="preserve"> -</v>
          </cell>
          <cell r="F76" t="str">
            <v>VfL Bochum BG</v>
          </cell>
          <cell r="G76" t="str">
            <v>wU14  BG Dorsten</v>
          </cell>
          <cell r="H76">
            <v>59</v>
          </cell>
          <cell r="I76">
            <v>28</v>
          </cell>
        </row>
        <row r="77">
          <cell r="A77" t="str">
            <v>wU14-63</v>
          </cell>
          <cell r="B77" t="str">
            <v>MO•0845•QA</v>
          </cell>
          <cell r="C77" t="str">
            <v>wU14 Pl 13</v>
          </cell>
          <cell r="D77" t="str">
            <v>BG Dorsten</v>
          </cell>
          <cell r="E77" t="str">
            <v xml:space="preserve"> -</v>
          </cell>
          <cell r="F77" t="str">
            <v>Eintracht Frankfurt</v>
          </cell>
          <cell r="G77" t="str">
            <v>wU14  VfL Bochum BG</v>
          </cell>
          <cell r="H77">
            <v>29</v>
          </cell>
          <cell r="I77">
            <v>41</v>
          </cell>
        </row>
        <row r="78">
          <cell r="A78" t="str">
            <v>wU14-64</v>
          </cell>
          <cell r="B78" t="str">
            <v>MO•0845•PA</v>
          </cell>
          <cell r="C78" t="str">
            <v>wU14 Pl 15</v>
          </cell>
          <cell r="E78" t="str">
            <v>Spielfrei</v>
          </cell>
          <cell r="H78">
            <v>0</v>
          </cell>
          <cell r="I78">
            <v>0</v>
          </cell>
        </row>
        <row r="79">
          <cell r="A79" t="str">
            <v>wU14-65</v>
          </cell>
          <cell r="B79" t="str">
            <v>MO•0845•PB</v>
          </cell>
          <cell r="C79" t="str">
            <v>wU14 Pl 17</v>
          </cell>
          <cell r="D79" t="str">
            <v>BC Marburg</v>
          </cell>
          <cell r="E79" t="str">
            <v xml:space="preserve"> -</v>
          </cell>
          <cell r="F79" t="str">
            <v>Hørsholm BBK 2</v>
          </cell>
          <cell r="G79" t="str">
            <v>mU18  Lok Stralsund</v>
          </cell>
          <cell r="H79">
            <v>19</v>
          </cell>
          <cell r="I79">
            <v>24</v>
          </cell>
        </row>
        <row r="80">
          <cell r="A80" t="str">
            <v>wU14-66</v>
          </cell>
          <cell r="B80" t="str">
            <v>MO•0930•H</v>
          </cell>
          <cell r="C80" t="str">
            <v>wU14 Pl 19</v>
          </cell>
          <cell r="D80" t="str">
            <v>Braunschweiger BG</v>
          </cell>
          <cell r="E80" t="str">
            <v xml:space="preserve"> -</v>
          </cell>
          <cell r="F80" t="str">
            <v>UAB Wien</v>
          </cell>
          <cell r="G80" t="str">
            <v>wU14  Herner TC 2</v>
          </cell>
          <cell r="H80">
            <v>26</v>
          </cell>
          <cell r="I80">
            <v>17</v>
          </cell>
        </row>
        <row r="81">
          <cell r="A81" t="str">
            <v>wU14-67</v>
          </cell>
          <cell r="B81" t="str">
            <v>MO•0845•H</v>
          </cell>
          <cell r="C81" t="str">
            <v>wU14 Pl 21</v>
          </cell>
          <cell r="D81" t="str">
            <v>TuS Lichterfelde</v>
          </cell>
          <cell r="E81" t="str">
            <v xml:space="preserve"> -</v>
          </cell>
          <cell r="F81" t="str">
            <v>Herner TC 2</v>
          </cell>
          <cell r="G81" t="str">
            <v>wU14  EOSC Offenbach</v>
          </cell>
          <cell r="H81">
            <v>15</v>
          </cell>
          <cell r="I81">
            <v>25</v>
          </cell>
        </row>
        <row r="82">
          <cell r="A82" t="str">
            <v>wU14-68</v>
          </cell>
          <cell r="B82" t="str">
            <v>MO•0800•H</v>
          </cell>
          <cell r="C82" t="str">
            <v>wU14 Pl 23</v>
          </cell>
          <cell r="D82" t="str">
            <v>BG Hamburg-West</v>
          </cell>
          <cell r="E82" t="str">
            <v xml:space="preserve"> -</v>
          </cell>
          <cell r="F82" t="str">
            <v>EOSC Offenbach</v>
          </cell>
          <cell r="G82" t="str">
            <v>wU14  TuS Lichterfelde</v>
          </cell>
          <cell r="H82">
            <v>13</v>
          </cell>
          <cell r="I82">
            <v>32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>
        <row r="5">
          <cell r="A5" t="str">
            <v>SA•0900•C</v>
          </cell>
          <cell r="B5" t="str">
            <v>SA•0945•C</v>
          </cell>
          <cell r="C5" t="str">
            <v>A</v>
          </cell>
          <cell r="I5" t="str">
            <v>22. Internationales Zehlendorfer Pfingstturnier</v>
          </cell>
        </row>
        <row r="6">
          <cell r="A6" t="str">
            <v>SA•0945•C</v>
          </cell>
          <cell r="B6" t="str">
            <v>SA•0900•C</v>
          </cell>
        </row>
        <row r="7">
          <cell r="A7" t="str">
            <v>SA•1030•C</v>
          </cell>
          <cell r="B7" t="str">
            <v>SA•0945•C</v>
          </cell>
        </row>
        <row r="8">
          <cell r="A8" t="str">
            <v>SA•1115•C</v>
          </cell>
          <cell r="B8" t="str">
            <v>SA•1030•C</v>
          </cell>
        </row>
        <row r="9">
          <cell r="A9" t="str">
            <v>SA•1200•C</v>
          </cell>
          <cell r="B9" t="str">
            <v>SA•1115•C</v>
          </cell>
        </row>
        <row r="10">
          <cell r="A10" t="str">
            <v>SA•1245•C</v>
          </cell>
          <cell r="B10" t="str">
            <v>SA•1200•C</v>
          </cell>
        </row>
        <row r="11">
          <cell r="A11" t="str">
            <v>SA•1330•C</v>
          </cell>
          <cell r="B11" t="str">
            <v>SA•1245•C</v>
          </cell>
          <cell r="E11" t="str">
            <v>SA</v>
          </cell>
          <cell r="F11">
            <v>38871</v>
          </cell>
          <cell r="H11" t="str">
            <v>C</v>
          </cell>
          <cell r="I11" t="str">
            <v>Am Hegewinkel</v>
          </cell>
        </row>
        <row r="12">
          <cell r="A12" t="str">
            <v>SA•1415•C</v>
          </cell>
          <cell r="B12" t="str">
            <v>SA•1330•C</v>
          </cell>
          <cell r="E12" t="str">
            <v>SO</v>
          </cell>
          <cell r="F12">
            <v>38872</v>
          </cell>
          <cell r="H12" t="str">
            <v>D</v>
          </cell>
          <cell r="I12" t="str">
            <v>Cole Sports Center</v>
          </cell>
        </row>
        <row r="13">
          <cell r="A13" t="str">
            <v>SA•1500•C</v>
          </cell>
          <cell r="B13" t="str">
            <v>SA•1415•C</v>
          </cell>
          <cell r="E13" t="str">
            <v>MO</v>
          </cell>
          <cell r="F13">
            <v>38873</v>
          </cell>
          <cell r="H13" t="str">
            <v>E</v>
          </cell>
          <cell r="I13" t="str">
            <v>Erich-Kästner-Schule</v>
          </cell>
        </row>
        <row r="14">
          <cell r="A14" t="str">
            <v>SA•1545•C</v>
          </cell>
          <cell r="B14" t="str">
            <v>SA•1500•C</v>
          </cell>
          <cell r="H14" t="str">
            <v>F</v>
          </cell>
          <cell r="I14" t="str">
            <v>Onkel-Tom-Halle</v>
          </cell>
        </row>
        <row r="15">
          <cell r="A15" t="str">
            <v>SA•1630•C</v>
          </cell>
          <cell r="B15" t="str">
            <v>SA•1545•C</v>
          </cell>
          <cell r="H15" t="str">
            <v>G</v>
          </cell>
          <cell r="I15" t="str">
            <v>Leistikowschule</v>
          </cell>
        </row>
        <row r="16">
          <cell r="A16" t="str">
            <v>SA•1715•C</v>
          </cell>
          <cell r="B16" t="str">
            <v>SA•1630•C</v>
          </cell>
          <cell r="H16" t="str">
            <v>H</v>
          </cell>
          <cell r="I16" t="str">
            <v>Pestalozzischule</v>
          </cell>
        </row>
        <row r="17">
          <cell r="A17" t="str">
            <v>SA•1800•C</v>
          </cell>
          <cell r="B17" t="str">
            <v>SA•1715•C</v>
          </cell>
          <cell r="H17" t="str">
            <v>J</v>
          </cell>
          <cell r="I17" t="str">
            <v>O S Z</v>
          </cell>
        </row>
        <row r="18">
          <cell r="A18" t="str">
            <v>SA•1845•C</v>
          </cell>
          <cell r="B18" t="str">
            <v>SA•1800•C</v>
          </cell>
          <cell r="H18" t="str">
            <v>K</v>
          </cell>
          <cell r="I18" t="str">
            <v>Nordschule</v>
          </cell>
        </row>
        <row r="19">
          <cell r="A19" t="str">
            <v>SA•1930•C</v>
          </cell>
          <cell r="B19" t="str">
            <v>SA•1845•C</v>
          </cell>
          <cell r="H19" t="str">
            <v>PA</v>
          </cell>
          <cell r="I19" t="str">
            <v>Drosteschule unten</v>
          </cell>
        </row>
        <row r="20">
          <cell r="A20" t="str">
            <v>SA•2015•C</v>
          </cell>
          <cell r="B20" t="str">
            <v>SA•1930•C</v>
          </cell>
          <cell r="H20" t="str">
            <v>PB</v>
          </cell>
          <cell r="I20" t="str">
            <v>Drosteschule oben</v>
          </cell>
        </row>
        <row r="21">
          <cell r="A21" t="str">
            <v>SA•2100•C</v>
          </cell>
          <cell r="B21" t="str">
            <v>SA•2015•C</v>
          </cell>
          <cell r="H21" t="str">
            <v>QA</v>
          </cell>
          <cell r="I21" t="str">
            <v>John-F-Kennedy-Schule neu (Feld 1)</v>
          </cell>
        </row>
        <row r="22">
          <cell r="A22" t="str">
            <v>SO•0900•C</v>
          </cell>
          <cell r="B22" t="str">
            <v>SO•0945•C</v>
          </cell>
          <cell r="C22" t="str">
            <v>A</v>
          </cell>
          <cell r="H22" t="str">
            <v>QB</v>
          </cell>
          <cell r="I22" t="str">
            <v>John-F-Kennedy-Schule neu (Feld 2)</v>
          </cell>
        </row>
        <row r="23">
          <cell r="A23" t="str">
            <v>SO•0945•C</v>
          </cell>
          <cell r="B23" t="str">
            <v>SO•0900•C</v>
          </cell>
          <cell r="H23" t="str">
            <v>QC</v>
          </cell>
          <cell r="I23" t="str">
            <v>John-F-Kennedy-Schule neu (Feld 3)</v>
          </cell>
        </row>
        <row r="24">
          <cell r="A24" t="str">
            <v>SO•1030•C</v>
          </cell>
          <cell r="B24" t="str">
            <v>SO•0945•C</v>
          </cell>
          <cell r="H24" t="str">
            <v>QD</v>
          </cell>
          <cell r="I24" t="str">
            <v>John-F-Kennedy-Schule alt</v>
          </cell>
        </row>
        <row r="25">
          <cell r="A25" t="str">
            <v>SO•1115•C</v>
          </cell>
          <cell r="B25" t="str">
            <v>SO•1030•C</v>
          </cell>
          <cell r="H25" t="str">
            <v>T</v>
          </cell>
          <cell r="I25" t="str">
            <v>Am Rohrgarten</v>
          </cell>
        </row>
        <row r="26">
          <cell r="A26" t="str">
            <v>SO•1200•C</v>
          </cell>
          <cell r="B26" t="str">
            <v>SO•1115•C</v>
          </cell>
          <cell r="H26" t="str">
            <v>VA</v>
          </cell>
          <cell r="I26" t="str">
            <v>Ostpreußendamm unten</v>
          </cell>
        </row>
        <row r="27">
          <cell r="A27" t="str">
            <v>SO•1245•C</v>
          </cell>
          <cell r="B27" t="str">
            <v>SO•1200•C</v>
          </cell>
          <cell r="H27" t="str">
            <v>VB</v>
          </cell>
          <cell r="I27" t="str">
            <v>Ostpreußendamm oben</v>
          </cell>
        </row>
        <row r="28">
          <cell r="A28" t="str">
            <v>SO•1330•C</v>
          </cell>
          <cell r="B28" t="str">
            <v>SO•1245•C</v>
          </cell>
          <cell r="H28" t="str">
            <v>VC</v>
          </cell>
          <cell r="I28" t="str">
            <v>Ostpreußendamm ?????</v>
          </cell>
        </row>
        <row r="29">
          <cell r="A29" t="str">
            <v>SO•1415•C</v>
          </cell>
          <cell r="B29" t="str">
            <v>SO•1330•C</v>
          </cell>
        </row>
        <row r="30">
          <cell r="A30" t="str">
            <v>SO•1500•C</v>
          </cell>
          <cell r="B30" t="str">
            <v>SO•1415•C</v>
          </cell>
        </row>
        <row r="31">
          <cell r="A31" t="str">
            <v>SO•1545•C</v>
          </cell>
          <cell r="B31" t="str">
            <v>SO•1500•C</v>
          </cell>
        </row>
        <row r="32">
          <cell r="A32" t="str">
            <v>SO•1630•C</v>
          </cell>
          <cell r="B32" t="str">
            <v>SO•1545•C</v>
          </cell>
        </row>
        <row r="33">
          <cell r="A33" t="str">
            <v>SO•1715•C</v>
          </cell>
          <cell r="B33" t="str">
            <v>SO•1630•C</v>
          </cell>
        </row>
        <row r="34">
          <cell r="A34" t="str">
            <v>SO•1800•C</v>
          </cell>
          <cell r="B34" t="str">
            <v>SO•1715•C</v>
          </cell>
        </row>
        <row r="35">
          <cell r="A35" t="str">
            <v>SO•1845•C</v>
          </cell>
          <cell r="B35" t="str">
            <v>SO•1800•C</v>
          </cell>
        </row>
        <row r="36">
          <cell r="A36" t="str">
            <v>SO•1930•C</v>
          </cell>
          <cell r="B36" t="str">
            <v>SO•1845•C</v>
          </cell>
        </row>
        <row r="37">
          <cell r="A37" t="str">
            <v>SO•2015•C</v>
          </cell>
          <cell r="B37" t="str">
            <v>SO•1930•C</v>
          </cell>
        </row>
        <row r="38">
          <cell r="A38" t="str">
            <v>SO•2100•C</v>
          </cell>
          <cell r="B38" t="str">
            <v>SO•2015•C</v>
          </cell>
        </row>
        <row r="39">
          <cell r="A39" t="str">
            <v>MO•0800•C</v>
          </cell>
          <cell r="B39" t="str">
            <v>MO•0845•C</v>
          </cell>
          <cell r="C39" t="str">
            <v>A</v>
          </cell>
        </row>
        <row r="40">
          <cell r="A40" t="str">
            <v>MO•0845•C</v>
          </cell>
          <cell r="B40" t="str">
            <v>MO•0800•C</v>
          </cell>
        </row>
        <row r="41">
          <cell r="A41" t="str">
            <v>MO•0930•C</v>
          </cell>
          <cell r="B41" t="str">
            <v>MO•0845•C</v>
          </cell>
        </row>
        <row r="42">
          <cell r="A42" t="str">
            <v>MO•1015•C</v>
          </cell>
          <cell r="B42" t="str">
            <v>MO•0930•C</v>
          </cell>
        </row>
        <row r="43">
          <cell r="A43" t="str">
            <v>MO•1100•C</v>
          </cell>
          <cell r="B43" t="str">
            <v>MO•1015•C</v>
          </cell>
        </row>
        <row r="44">
          <cell r="A44" t="str">
            <v>MO•1145•C</v>
          </cell>
          <cell r="B44" t="str">
            <v>MO•1100•C</v>
          </cell>
        </row>
        <row r="45">
          <cell r="A45" t="str">
            <v>MO•1230•C</v>
          </cell>
          <cell r="B45" t="str">
            <v>MO•1145•C</v>
          </cell>
        </row>
        <row r="46">
          <cell r="A46" t="str">
            <v>SA•0900•D</v>
          </cell>
          <cell r="B46" t="str">
            <v>SA•0945•D</v>
          </cell>
          <cell r="C46" t="str">
            <v>A</v>
          </cell>
        </row>
        <row r="47">
          <cell r="A47" t="str">
            <v>SA•0945•D</v>
          </cell>
          <cell r="B47" t="str">
            <v>SA•0900•D</v>
          </cell>
        </row>
        <row r="48">
          <cell r="A48" t="str">
            <v>SA•1030•D</v>
          </cell>
          <cell r="B48" t="str">
            <v>SA•0945•D</v>
          </cell>
        </row>
        <row r="49">
          <cell r="A49" t="str">
            <v>SA•1115•D</v>
          </cell>
          <cell r="B49" t="str">
            <v>SA•1030•D</v>
          </cell>
        </row>
        <row r="50">
          <cell r="A50" t="str">
            <v>SA•1200•D</v>
          </cell>
          <cell r="B50" t="str">
            <v>SA•1115•D</v>
          </cell>
        </row>
        <row r="51">
          <cell r="A51" t="str">
            <v>SA•1245•D</v>
          </cell>
          <cell r="B51" t="str">
            <v>SA•1200•D</v>
          </cell>
        </row>
        <row r="52">
          <cell r="A52" t="str">
            <v>SA•1330•D</v>
          </cell>
          <cell r="B52" t="str">
            <v>SA•1245•D</v>
          </cell>
        </row>
        <row r="53">
          <cell r="A53" t="str">
            <v>SA•1415•D</v>
          </cell>
          <cell r="B53" t="str">
            <v>SA•1330•D</v>
          </cell>
        </row>
        <row r="54">
          <cell r="A54" t="str">
            <v>SA•1500•D</v>
          </cell>
          <cell r="B54" t="str">
            <v>SA•1415•D</v>
          </cell>
        </row>
        <row r="55">
          <cell r="A55" t="str">
            <v>SA•1545•D</v>
          </cell>
          <cell r="B55" t="str">
            <v>SA•1500•D</v>
          </cell>
        </row>
        <row r="56">
          <cell r="A56" t="str">
            <v>SA•1630•D</v>
          </cell>
          <cell r="B56" t="str">
            <v>SA•1545•D</v>
          </cell>
        </row>
        <row r="57">
          <cell r="A57" t="str">
            <v>SA•1715•D</v>
          </cell>
          <cell r="B57" t="str">
            <v>SA•1630•D</v>
          </cell>
        </row>
        <row r="58">
          <cell r="A58" t="str">
            <v>SA•1800•D</v>
          </cell>
          <cell r="B58" t="str">
            <v>SA•1715•D</v>
          </cell>
        </row>
        <row r="59">
          <cell r="A59" t="str">
            <v>SA•1845•D</v>
          </cell>
          <cell r="B59" t="str">
            <v>SA•1800•D</v>
          </cell>
        </row>
        <row r="60">
          <cell r="A60" t="str">
            <v>SA•1930•D</v>
          </cell>
          <cell r="B60" t="str">
            <v>SA•1845•D</v>
          </cell>
        </row>
        <row r="61">
          <cell r="A61" t="str">
            <v>SA•2015•D</v>
          </cell>
          <cell r="B61" t="str">
            <v>SA•1930•D</v>
          </cell>
        </row>
        <row r="62">
          <cell r="A62" t="str">
            <v>SA•2100•D</v>
          </cell>
          <cell r="B62" t="str">
            <v>SA•2015•D</v>
          </cell>
        </row>
        <row r="63">
          <cell r="A63" t="str">
            <v>SO•0900•D</v>
          </cell>
          <cell r="B63" t="str">
            <v>SO•0945•D</v>
          </cell>
          <cell r="C63" t="str">
            <v>A</v>
          </cell>
        </row>
        <row r="64">
          <cell r="A64" t="str">
            <v>SO•0945•D</v>
          </cell>
          <cell r="B64" t="str">
            <v>SO•0900•D</v>
          </cell>
        </row>
        <row r="65">
          <cell r="A65" t="str">
            <v>SO•1030•D</v>
          </cell>
          <cell r="B65" t="str">
            <v>SO•0945•D</v>
          </cell>
        </row>
        <row r="66">
          <cell r="A66" t="str">
            <v>SO•1115•D</v>
          </cell>
          <cell r="B66" t="str">
            <v>SO•1030•D</v>
          </cell>
        </row>
        <row r="67">
          <cell r="A67" t="str">
            <v>SO•1200•D</v>
          </cell>
          <cell r="B67" t="str">
            <v>SO•1115•D</v>
          </cell>
        </row>
        <row r="68">
          <cell r="A68" t="str">
            <v>SO•1245•D</v>
          </cell>
          <cell r="B68" t="str">
            <v>SO•1200•D</v>
          </cell>
        </row>
        <row r="69">
          <cell r="A69" t="str">
            <v>SO•1330•D</v>
          </cell>
          <cell r="B69" t="str">
            <v>SO•1245•D</v>
          </cell>
        </row>
        <row r="70">
          <cell r="A70" t="str">
            <v>SO•1415•D</v>
          </cell>
          <cell r="B70" t="str">
            <v>SO•1330•D</v>
          </cell>
        </row>
        <row r="71">
          <cell r="A71" t="str">
            <v>SO•1500•D</v>
          </cell>
          <cell r="B71" t="str">
            <v>SO•1415•D</v>
          </cell>
        </row>
        <row r="72">
          <cell r="A72" t="str">
            <v>SO•1545•D</v>
          </cell>
          <cell r="B72" t="str">
            <v>SO•1500•D</v>
          </cell>
        </row>
        <row r="73">
          <cell r="A73" t="str">
            <v>SO•1630•D</v>
          </cell>
          <cell r="B73" t="str">
            <v>SO•1545•D</v>
          </cell>
        </row>
        <row r="74">
          <cell r="A74" t="str">
            <v>SO•1715•D</v>
          </cell>
          <cell r="B74" t="str">
            <v>SO•1630•D</v>
          </cell>
        </row>
        <row r="75">
          <cell r="A75" t="str">
            <v>SO•1800•D</v>
          </cell>
          <cell r="B75" t="str">
            <v>SO•1715•D</v>
          </cell>
        </row>
        <row r="76">
          <cell r="A76" t="str">
            <v>SO•1845•D</v>
          </cell>
          <cell r="B76" t="str">
            <v>SO•1800•D</v>
          </cell>
        </row>
        <row r="77">
          <cell r="A77" t="str">
            <v>SO•1930•D</v>
          </cell>
          <cell r="B77" t="str">
            <v>SO•1845•D</v>
          </cell>
        </row>
        <row r="78">
          <cell r="A78" t="str">
            <v>SO•2015•D</v>
          </cell>
          <cell r="B78" t="str">
            <v>SO•1930•D</v>
          </cell>
        </row>
        <row r="79">
          <cell r="A79" t="str">
            <v>SO•2100•D</v>
          </cell>
          <cell r="B79" t="str">
            <v>SO•2015•D</v>
          </cell>
        </row>
        <row r="80">
          <cell r="A80" t="str">
            <v>MO•0800•D</v>
          </cell>
          <cell r="B80" t="str">
            <v>MO•0850•D</v>
          </cell>
          <cell r="C80" t="str">
            <v>B</v>
          </cell>
        </row>
        <row r="81">
          <cell r="A81" t="str">
            <v>MO•0850•D</v>
          </cell>
          <cell r="B81" t="str">
            <v>MO•0800•D</v>
          </cell>
          <cell r="C81" t="str">
            <v>B</v>
          </cell>
        </row>
        <row r="82">
          <cell r="A82" t="str">
            <v>MO•0940•D</v>
          </cell>
          <cell r="B82" t="str">
            <v>MO•0850•D</v>
          </cell>
          <cell r="C82" t="str">
            <v>B</v>
          </cell>
        </row>
        <row r="83">
          <cell r="A83" t="str">
            <v>MO•1030•D</v>
          </cell>
          <cell r="B83" t="str">
            <v>MO•0940•D</v>
          </cell>
          <cell r="C83" t="str">
            <v>B</v>
          </cell>
        </row>
        <row r="84">
          <cell r="A84" t="str">
            <v>MO•1120•D</v>
          </cell>
          <cell r="B84" t="str">
            <v>MO•1030•D</v>
          </cell>
          <cell r="C84" t="str">
            <v>B</v>
          </cell>
        </row>
        <row r="85">
          <cell r="A85" t="str">
            <v>MO•1210•D</v>
          </cell>
          <cell r="B85" t="str">
            <v>MO•1120•D</v>
          </cell>
          <cell r="C85" t="str">
            <v>B</v>
          </cell>
        </row>
        <row r="86">
          <cell r="A86" t="str">
            <v>MO•1300•D</v>
          </cell>
          <cell r="B86" t="str">
            <v>MO•1210•D</v>
          </cell>
          <cell r="C86" t="str">
            <v>B</v>
          </cell>
        </row>
        <row r="87">
          <cell r="A87" t="str">
            <v>MO•1350•D</v>
          </cell>
          <cell r="B87" t="str">
            <v>MO•1300•D</v>
          </cell>
          <cell r="C87" t="str">
            <v>B</v>
          </cell>
        </row>
        <row r="88">
          <cell r="A88" t="str">
            <v>SA•0900•F</v>
          </cell>
          <cell r="B88" t="str">
            <v>SA•0945•F</v>
          </cell>
          <cell r="C88" t="str">
            <v>A</v>
          </cell>
        </row>
        <row r="89">
          <cell r="A89" t="str">
            <v>SA•0945•F</v>
          </cell>
          <cell r="B89" t="str">
            <v>SA•0900•F</v>
          </cell>
        </row>
        <row r="90">
          <cell r="A90" t="str">
            <v>SA•1030•F</v>
          </cell>
          <cell r="B90" t="str">
            <v>SA•0945•F</v>
          </cell>
        </row>
        <row r="91">
          <cell r="A91" t="str">
            <v>SA•1115•F</v>
          </cell>
          <cell r="B91" t="str">
            <v>SA•1030•F</v>
          </cell>
        </row>
        <row r="92">
          <cell r="A92" t="str">
            <v>SA•1200•F</v>
          </cell>
          <cell r="B92" t="str">
            <v>SA•1115•F</v>
          </cell>
        </row>
        <row r="93">
          <cell r="A93" t="str">
            <v>SA•1245•F</v>
          </cell>
          <cell r="B93" t="str">
            <v>SA•1200•F</v>
          </cell>
        </row>
        <row r="94">
          <cell r="A94" t="str">
            <v>SA•1330•F</v>
          </cell>
          <cell r="B94" t="str">
            <v>SA•1245•F</v>
          </cell>
        </row>
        <row r="95">
          <cell r="A95" t="str">
            <v>SA•1415•F</v>
          </cell>
          <cell r="B95" t="str">
            <v>SA•1330•F</v>
          </cell>
        </row>
        <row r="96">
          <cell r="A96" t="str">
            <v>SA•1500•F</v>
          </cell>
          <cell r="B96" t="str">
            <v>SA•1415•F</v>
          </cell>
        </row>
        <row r="97">
          <cell r="A97" t="str">
            <v>SA•1545•F</v>
          </cell>
          <cell r="B97" t="str">
            <v>SA•1500•F</v>
          </cell>
        </row>
        <row r="98">
          <cell r="A98" t="str">
            <v>SA•1630•F</v>
          </cell>
          <cell r="B98" t="str">
            <v>SA•1545•F</v>
          </cell>
        </row>
        <row r="99">
          <cell r="A99" t="str">
            <v>SA•1715•F</v>
          </cell>
          <cell r="B99" t="str">
            <v>SA•1630•F</v>
          </cell>
        </row>
        <row r="100">
          <cell r="A100" t="str">
            <v>SA•1800•F</v>
          </cell>
          <cell r="B100" t="str">
            <v>SA•1715•F</v>
          </cell>
        </row>
        <row r="101">
          <cell r="A101" t="str">
            <v>SA•1845•F</v>
          </cell>
          <cell r="B101" t="str">
            <v>SA•1800•F</v>
          </cell>
        </row>
        <row r="102">
          <cell r="A102" t="str">
            <v>SA•1930•F</v>
          </cell>
          <cell r="B102" t="str">
            <v>SA•1845•F</v>
          </cell>
        </row>
        <row r="103">
          <cell r="A103" t="str">
            <v>SA•2015•F</v>
          </cell>
          <cell r="B103" t="str">
            <v>SA•1930•F</v>
          </cell>
        </row>
        <row r="104">
          <cell r="A104" t="str">
            <v>SA•2100•F</v>
          </cell>
          <cell r="B104" t="str">
            <v>SA•2015•F</v>
          </cell>
        </row>
        <row r="105">
          <cell r="A105" t="str">
            <v>SO•0900•F</v>
          </cell>
          <cell r="B105" t="str">
            <v>SO•0945•F</v>
          </cell>
          <cell r="C105" t="str">
            <v>A</v>
          </cell>
        </row>
        <row r="106">
          <cell r="A106" t="str">
            <v>SO•0945•F</v>
          </cell>
          <cell r="B106" t="str">
            <v>SO•0900•F</v>
          </cell>
        </row>
        <row r="107">
          <cell r="A107" t="str">
            <v>SO•1030•F</v>
          </cell>
          <cell r="B107" t="str">
            <v>SO•0945•F</v>
          </cell>
        </row>
        <row r="108">
          <cell r="A108" t="str">
            <v>SO•1115•F</v>
          </cell>
          <cell r="B108" t="str">
            <v>SO•1030•F</v>
          </cell>
        </row>
        <row r="109">
          <cell r="A109" t="str">
            <v>SO•1200•F</v>
          </cell>
          <cell r="B109" t="str">
            <v>SO•1115•F</v>
          </cell>
        </row>
        <row r="110">
          <cell r="A110" t="str">
            <v>SO•1245•F</v>
          </cell>
          <cell r="B110" t="str">
            <v>SO•1200•F</v>
          </cell>
        </row>
        <row r="111">
          <cell r="A111" t="str">
            <v>SO•1330•F</v>
          </cell>
          <cell r="B111" t="str">
            <v>SO•1245•F</v>
          </cell>
        </row>
        <row r="112">
          <cell r="A112" t="str">
            <v>SO•1415•F</v>
          </cell>
          <cell r="B112" t="str">
            <v>SO•1330•F</v>
          </cell>
        </row>
        <row r="113">
          <cell r="A113" t="str">
            <v>SO•1500•F</v>
          </cell>
          <cell r="B113" t="str">
            <v>SO•1415•F</v>
          </cell>
        </row>
        <row r="114">
          <cell r="A114" t="str">
            <v>SO•1545•F</v>
          </cell>
          <cell r="B114" t="str">
            <v>SO•1500•F</v>
          </cell>
        </row>
        <row r="115">
          <cell r="A115" t="str">
            <v>SO•1630•F</v>
          </cell>
          <cell r="B115" t="str">
            <v>SO•1545•F</v>
          </cell>
        </row>
        <row r="116">
          <cell r="A116" t="str">
            <v>SO•1715•F</v>
          </cell>
          <cell r="B116" t="str">
            <v>SO•1630•F</v>
          </cell>
        </row>
        <row r="117">
          <cell r="A117" t="str">
            <v>SO•1800•F</v>
          </cell>
          <cell r="B117" t="str">
            <v>SO•1715•F</v>
          </cell>
        </row>
        <row r="118">
          <cell r="A118" t="str">
            <v>SO•1845•F</v>
          </cell>
          <cell r="B118" t="str">
            <v>SO•1800•F</v>
          </cell>
        </row>
        <row r="119">
          <cell r="A119" t="str">
            <v>SO•1930•F</v>
          </cell>
          <cell r="B119" t="str">
            <v>SO•1845•F</v>
          </cell>
        </row>
        <row r="120">
          <cell r="A120" t="str">
            <v>SO•2015•F</v>
          </cell>
          <cell r="B120" t="str">
            <v>SO•1930•F</v>
          </cell>
        </row>
        <row r="121">
          <cell r="A121" t="str">
            <v>SO•2100•F</v>
          </cell>
          <cell r="B121" t="str">
            <v>SO•2015•F</v>
          </cell>
        </row>
        <row r="122">
          <cell r="A122" t="str">
            <v>MO•0800•F</v>
          </cell>
          <cell r="B122" t="str">
            <v>MO•0845•F</v>
          </cell>
          <cell r="C122" t="str">
            <v>A</v>
          </cell>
        </row>
        <row r="123">
          <cell r="A123" t="str">
            <v>MO•0845•F</v>
          </cell>
          <cell r="B123" t="str">
            <v>MO•0800•F</v>
          </cell>
        </row>
        <row r="124">
          <cell r="A124" t="str">
            <v>MO•0930•F</v>
          </cell>
          <cell r="B124" t="str">
            <v>MO•0845•F</v>
          </cell>
        </row>
        <row r="125">
          <cell r="A125" t="str">
            <v>MO•1015•F</v>
          </cell>
          <cell r="B125" t="str">
            <v>MO•0930•F</v>
          </cell>
        </row>
        <row r="126">
          <cell r="A126" t="str">
            <v>MO•1100•F</v>
          </cell>
          <cell r="B126" t="str">
            <v>MO•1015•F</v>
          </cell>
        </row>
        <row r="127">
          <cell r="A127" t="str">
            <v>MO•1145•F</v>
          </cell>
          <cell r="B127" t="str">
            <v>MO•1100•F</v>
          </cell>
        </row>
        <row r="128">
          <cell r="A128" t="str">
            <v>MO•1230•F</v>
          </cell>
          <cell r="B128" t="str">
            <v>MO•1145•F</v>
          </cell>
        </row>
        <row r="129">
          <cell r="A129" t="str">
            <v>SA•0900•G</v>
          </cell>
          <cell r="B129" t="str">
            <v>SA•0945•G</v>
          </cell>
          <cell r="C129" t="str">
            <v>A</v>
          </cell>
        </row>
        <row r="130">
          <cell r="A130" t="str">
            <v>SA•0945•G</v>
          </cell>
          <cell r="B130" t="str">
            <v>SA•0900•G</v>
          </cell>
        </row>
        <row r="131">
          <cell r="A131" t="str">
            <v>SA•1030•G</v>
          </cell>
          <cell r="B131" t="str">
            <v>SA•0945•G</v>
          </cell>
        </row>
        <row r="132">
          <cell r="A132" t="str">
            <v>SA•1115•G</v>
          </cell>
          <cell r="B132" t="str">
            <v>SA•1030•G</v>
          </cell>
        </row>
        <row r="133">
          <cell r="A133" t="str">
            <v>SA•1200•G</v>
          </cell>
          <cell r="B133" t="str">
            <v>SA•1115•G</v>
          </cell>
        </row>
        <row r="134">
          <cell r="A134" t="str">
            <v>SA•1245•G</v>
          </cell>
          <cell r="B134" t="str">
            <v>SA•1200•G</v>
          </cell>
        </row>
        <row r="135">
          <cell r="A135" t="str">
            <v>SA•1330•G</v>
          </cell>
          <cell r="B135" t="str">
            <v>SA•1245•G</v>
          </cell>
        </row>
        <row r="136">
          <cell r="A136" t="str">
            <v>SA•1415•G</v>
          </cell>
          <cell r="B136" t="str">
            <v>SA•1330•G</v>
          </cell>
        </row>
        <row r="137">
          <cell r="A137" t="str">
            <v>SA•1500•G</v>
          </cell>
          <cell r="B137" t="str">
            <v>SA•1415•G</v>
          </cell>
        </row>
        <row r="138">
          <cell r="A138" t="str">
            <v>SA•1545•G</v>
          </cell>
          <cell r="B138" t="str">
            <v>SA•1500•G</v>
          </cell>
        </row>
        <row r="139">
          <cell r="A139" t="str">
            <v>SA•1630•G</v>
          </cell>
          <cell r="B139" t="str">
            <v>SA•1545•G</v>
          </cell>
        </row>
        <row r="140">
          <cell r="A140" t="str">
            <v>SA•1715•G</v>
          </cell>
          <cell r="B140" t="str">
            <v>SA•1630•G</v>
          </cell>
        </row>
        <row r="141">
          <cell r="A141" t="str">
            <v>SA•1800•G</v>
          </cell>
          <cell r="B141" t="str">
            <v>SA•1715•G</v>
          </cell>
        </row>
        <row r="142">
          <cell r="A142" t="str">
            <v>SA•1845•G</v>
          </cell>
          <cell r="B142" t="str">
            <v>SA•1800•G</v>
          </cell>
        </row>
        <row r="143">
          <cell r="A143" t="str">
            <v>SA•1930•G</v>
          </cell>
          <cell r="B143" t="str">
            <v>SA•1845•G</v>
          </cell>
        </row>
        <row r="144">
          <cell r="A144" t="str">
            <v>SA•2015•G</v>
          </cell>
          <cell r="B144" t="str">
            <v>SA•1930•G</v>
          </cell>
        </row>
        <row r="145">
          <cell r="A145" t="str">
            <v>SA•2100•G</v>
          </cell>
          <cell r="B145" t="str">
            <v>SA•2015•G</v>
          </cell>
        </row>
        <row r="146">
          <cell r="A146" t="str">
            <v>SO•0900•G</v>
          </cell>
          <cell r="B146" t="str">
            <v>SO•0945•G</v>
          </cell>
          <cell r="C146" t="str">
            <v>A</v>
          </cell>
        </row>
        <row r="147">
          <cell r="A147" t="str">
            <v>SO•0945•G</v>
          </cell>
          <cell r="B147" t="str">
            <v>SO•0900•G</v>
          </cell>
        </row>
        <row r="148">
          <cell r="A148" t="str">
            <v>SO•1030•G</v>
          </cell>
          <cell r="B148" t="str">
            <v>SO•0945•G</v>
          </cell>
        </row>
        <row r="149">
          <cell r="A149" t="str">
            <v>SO•1115•G</v>
          </cell>
          <cell r="B149" t="str">
            <v>SO•1030•G</v>
          </cell>
        </row>
        <row r="150">
          <cell r="A150" t="str">
            <v>SO•1200•G</v>
          </cell>
          <cell r="B150" t="str">
            <v>SO•1115•G</v>
          </cell>
        </row>
        <row r="151">
          <cell r="A151" t="str">
            <v>SO•1245•G</v>
          </cell>
          <cell r="B151" t="str">
            <v>SO•1200•G</v>
          </cell>
        </row>
        <row r="152">
          <cell r="A152" t="str">
            <v>SO•1330•G</v>
          </cell>
          <cell r="B152" t="str">
            <v>SO•1245•G</v>
          </cell>
        </row>
        <row r="153">
          <cell r="A153" t="str">
            <v>SO•1415•G</v>
          </cell>
          <cell r="B153" t="str">
            <v>SO•1330•G</v>
          </cell>
        </row>
        <row r="154">
          <cell r="A154" t="str">
            <v>SO•1500•G</v>
          </cell>
          <cell r="B154" t="str">
            <v>SO•1415•G</v>
          </cell>
        </row>
        <row r="155">
          <cell r="A155" t="str">
            <v>SO•1545•G</v>
          </cell>
          <cell r="B155" t="str">
            <v>SO•1500•G</v>
          </cell>
        </row>
        <row r="156">
          <cell r="A156" t="str">
            <v>SO•1630•G</v>
          </cell>
          <cell r="B156" t="str">
            <v>SO•1545•G</v>
          </cell>
        </row>
        <row r="157">
          <cell r="A157" t="str">
            <v>SO•1715•G</v>
          </cell>
          <cell r="B157" t="str">
            <v>SO•1630•G</v>
          </cell>
        </row>
        <row r="158">
          <cell r="A158" t="str">
            <v>SO•1800•G</v>
          </cell>
          <cell r="B158" t="str">
            <v>SO•1715•G</v>
          </cell>
        </row>
        <row r="159">
          <cell r="A159" t="str">
            <v>SO•1845•G</v>
          </cell>
          <cell r="B159" t="str">
            <v>SO•1800•G</v>
          </cell>
        </row>
        <row r="160">
          <cell r="A160" t="str">
            <v>SO•1930•G</v>
          </cell>
          <cell r="B160" t="str">
            <v>SO•1845•G</v>
          </cell>
        </row>
        <row r="161">
          <cell r="A161" t="str">
            <v>SO•2015•G</v>
          </cell>
          <cell r="B161" t="str">
            <v>SO•1930•G</v>
          </cell>
        </row>
        <row r="162">
          <cell r="A162" t="str">
            <v>SO•2100•G</v>
          </cell>
          <cell r="B162" t="str">
            <v>SO•2015•G</v>
          </cell>
        </row>
        <row r="163">
          <cell r="A163" t="str">
            <v>MO•0800•G</v>
          </cell>
          <cell r="B163" t="str">
            <v>MO•0845•G</v>
          </cell>
          <cell r="C163" t="str">
            <v>A</v>
          </cell>
        </row>
        <row r="164">
          <cell r="A164" t="str">
            <v>MO•0845•G</v>
          </cell>
          <cell r="B164" t="str">
            <v>MO•0800•G</v>
          </cell>
        </row>
        <row r="165">
          <cell r="A165" t="str">
            <v>MO•0930•G</v>
          </cell>
          <cell r="B165" t="str">
            <v>MO•0845•G</v>
          </cell>
        </row>
        <row r="166">
          <cell r="A166" t="str">
            <v>MO•1015•G</v>
          </cell>
          <cell r="B166" t="str">
            <v>MO•0930•G</v>
          </cell>
        </row>
        <row r="167">
          <cell r="A167" t="str">
            <v>MO•1100•G</v>
          </cell>
          <cell r="B167" t="str">
            <v>MO•1015•G</v>
          </cell>
        </row>
        <row r="168">
          <cell r="A168" t="str">
            <v>MO•1145•G</v>
          </cell>
          <cell r="B168" t="str">
            <v>MO•1100•G</v>
          </cell>
        </row>
        <row r="169">
          <cell r="A169" t="str">
            <v>MO•1230•G</v>
          </cell>
          <cell r="B169" t="str">
            <v>MO•1145•G</v>
          </cell>
        </row>
        <row r="170">
          <cell r="A170" t="str">
            <v>SA•0900•H</v>
          </cell>
          <cell r="B170" t="str">
            <v>SA•0945•H</v>
          </cell>
          <cell r="C170" t="str">
            <v>A</v>
          </cell>
        </row>
        <row r="171">
          <cell r="A171" t="str">
            <v>SA•0945•H</v>
          </cell>
          <cell r="B171" t="str">
            <v>SA•0900•H</v>
          </cell>
        </row>
        <row r="172">
          <cell r="A172" t="str">
            <v>SA•1030•H</v>
          </cell>
          <cell r="B172" t="str">
            <v>SA•0945•H</v>
          </cell>
        </row>
        <row r="173">
          <cell r="A173" t="str">
            <v>SA•1115•H</v>
          </cell>
          <cell r="B173" t="str">
            <v>SA•1030•H</v>
          </cell>
        </row>
        <row r="174">
          <cell r="A174" t="str">
            <v>SA•1200•H</v>
          </cell>
          <cell r="B174" t="str">
            <v>SA•1115•H</v>
          </cell>
        </row>
        <row r="175">
          <cell r="A175" t="str">
            <v>SA•1245•H</v>
          </cell>
          <cell r="B175" t="str">
            <v>SA•1200•H</v>
          </cell>
        </row>
        <row r="176">
          <cell r="A176" t="str">
            <v>SA•1330•H</v>
          </cell>
          <cell r="B176" t="str">
            <v>SA•1245•H</v>
          </cell>
        </row>
        <row r="177">
          <cell r="A177" t="str">
            <v>SA•1415•H</v>
          </cell>
          <cell r="B177" t="str">
            <v>SA•1330•H</v>
          </cell>
        </row>
        <row r="178">
          <cell r="A178" t="str">
            <v>SA•1500•H</v>
          </cell>
          <cell r="B178" t="str">
            <v>SA•1415•H</v>
          </cell>
        </row>
        <row r="179">
          <cell r="A179" t="str">
            <v>SA•1545•H</v>
          </cell>
          <cell r="B179" t="str">
            <v>SA•1500•H</v>
          </cell>
        </row>
        <row r="180">
          <cell r="A180" t="str">
            <v>SA•1630•H</v>
          </cell>
          <cell r="B180" t="str">
            <v>SA•1545•H</v>
          </cell>
        </row>
        <row r="181">
          <cell r="A181" t="str">
            <v>SA•1715•H</v>
          </cell>
          <cell r="B181" t="str">
            <v>SA•1630•H</v>
          </cell>
        </row>
        <row r="182">
          <cell r="A182" t="str">
            <v>SA•1800•H</v>
          </cell>
          <cell r="B182" t="str">
            <v>SA•1715•H</v>
          </cell>
        </row>
        <row r="183">
          <cell r="A183" t="str">
            <v>SA•1845•H</v>
          </cell>
          <cell r="B183" t="str">
            <v>SA•1800•H</v>
          </cell>
        </row>
        <row r="184">
          <cell r="A184" t="str">
            <v>SA•1930•H</v>
          </cell>
          <cell r="B184" t="str">
            <v>SA•1845•H</v>
          </cell>
        </row>
        <row r="185">
          <cell r="A185" t="str">
            <v>SA•2015•H</v>
          </cell>
          <cell r="B185" t="str">
            <v>SA•1930•H</v>
          </cell>
        </row>
        <row r="186">
          <cell r="A186" t="str">
            <v>SA•2100•H</v>
          </cell>
          <cell r="B186" t="str">
            <v>SA•2015•H</v>
          </cell>
        </row>
        <row r="187">
          <cell r="A187" t="str">
            <v>SO•0900•H</v>
          </cell>
          <cell r="B187" t="str">
            <v>SO•0945•H</v>
          </cell>
          <cell r="C187" t="str">
            <v>A</v>
          </cell>
        </row>
        <row r="188">
          <cell r="A188" t="str">
            <v>SO•0945•H</v>
          </cell>
          <cell r="B188" t="str">
            <v>SO•0900•H</v>
          </cell>
        </row>
        <row r="189">
          <cell r="A189" t="str">
            <v>SO•1030•H</v>
          </cell>
          <cell r="B189" t="str">
            <v>SO•0945•H</v>
          </cell>
        </row>
        <row r="190">
          <cell r="A190" t="str">
            <v>SO•1115•H</v>
          </cell>
          <cell r="B190" t="str">
            <v>SO•1030•H</v>
          </cell>
        </row>
        <row r="191">
          <cell r="A191" t="str">
            <v>SO•1200•H</v>
          </cell>
          <cell r="B191" t="str">
            <v>SO•1115•H</v>
          </cell>
        </row>
        <row r="192">
          <cell r="A192" t="str">
            <v>SO•1245•H</v>
          </cell>
          <cell r="B192" t="str">
            <v>SO•1200•H</v>
          </cell>
        </row>
        <row r="193">
          <cell r="A193" t="str">
            <v>SO•1330•H</v>
          </cell>
          <cell r="B193" t="str">
            <v>SO•1245•H</v>
          </cell>
        </row>
        <row r="194">
          <cell r="A194" t="str">
            <v>SO•1415•H</v>
          </cell>
          <cell r="B194" t="str">
            <v>SO•1330•H</v>
          </cell>
        </row>
        <row r="195">
          <cell r="A195" t="str">
            <v>SO•1500•H</v>
          </cell>
          <cell r="B195" t="str">
            <v>SO•1415•H</v>
          </cell>
        </row>
        <row r="196">
          <cell r="A196" t="str">
            <v>SO•1545•H</v>
          </cell>
          <cell r="B196" t="str">
            <v>SO•1500•H</v>
          </cell>
        </row>
        <row r="197">
          <cell r="A197" t="str">
            <v>SO•1630•H</v>
          </cell>
          <cell r="B197" t="str">
            <v>SO•1545•H</v>
          </cell>
        </row>
        <row r="198">
          <cell r="A198" t="str">
            <v>SO•1715•H</v>
          </cell>
          <cell r="B198" t="str">
            <v>SO•1630•H</v>
          </cell>
        </row>
        <row r="199">
          <cell r="A199" t="str">
            <v>SO•1800•H</v>
          </cell>
          <cell r="B199" t="str">
            <v>SO•1715•H</v>
          </cell>
        </row>
        <row r="200">
          <cell r="A200" t="str">
            <v>SO•1845•H</v>
          </cell>
          <cell r="B200" t="str">
            <v>SO•1800•H</v>
          </cell>
        </row>
        <row r="201">
          <cell r="A201" t="str">
            <v>SO•1930•H</v>
          </cell>
          <cell r="B201" t="str">
            <v>SO•1845•H</v>
          </cell>
        </row>
        <row r="202">
          <cell r="A202" t="str">
            <v>SO•2015•H</v>
          </cell>
          <cell r="B202" t="str">
            <v>SO•1930•H</v>
          </cell>
        </row>
        <row r="203">
          <cell r="A203" t="str">
            <v>SO•2100•H</v>
          </cell>
          <cell r="B203" t="str">
            <v>SO•2015•H</v>
          </cell>
        </row>
        <row r="204">
          <cell r="A204" t="str">
            <v>MO•0800•H</v>
          </cell>
          <cell r="B204" t="str">
            <v>MO•0845•H</v>
          </cell>
          <cell r="C204" t="str">
            <v>A</v>
          </cell>
        </row>
        <row r="205">
          <cell r="A205" t="str">
            <v>MO•0845•H</v>
          </cell>
          <cell r="B205" t="str">
            <v>MO•0800•H</v>
          </cell>
        </row>
        <row r="206">
          <cell r="A206" t="str">
            <v>MO•0930•H</v>
          </cell>
          <cell r="B206" t="str">
            <v>MO•0845•H</v>
          </cell>
        </row>
        <row r="207">
          <cell r="A207" t="str">
            <v>MO•1015•H</v>
          </cell>
          <cell r="B207" t="str">
            <v>MO•0930•H</v>
          </cell>
        </row>
        <row r="208">
          <cell r="A208" t="str">
            <v>MO•1100•H</v>
          </cell>
          <cell r="B208" t="str">
            <v>MO•1015•H</v>
          </cell>
        </row>
        <row r="209">
          <cell r="A209" t="str">
            <v>MO•1145•H</v>
          </cell>
          <cell r="B209" t="str">
            <v>MO•1100•H</v>
          </cell>
        </row>
        <row r="210">
          <cell r="A210" t="str">
            <v>MO•1230•H</v>
          </cell>
          <cell r="B210" t="str">
            <v>MO•1145•H</v>
          </cell>
        </row>
        <row r="211">
          <cell r="A211" t="str">
            <v>SA•0900•J</v>
          </cell>
          <cell r="B211" t="str">
            <v>SA•0945•J</v>
          </cell>
          <cell r="C211" t="str">
            <v>A</v>
          </cell>
        </row>
        <row r="212">
          <cell r="A212" t="str">
            <v>SA•0945•J</v>
          </cell>
          <cell r="B212" t="str">
            <v>SA•0900•J</v>
          </cell>
        </row>
        <row r="213">
          <cell r="A213" t="str">
            <v>SA•1030•J</v>
          </cell>
          <cell r="B213" t="str">
            <v>SA•0945•J</v>
          </cell>
        </row>
        <row r="214">
          <cell r="A214" t="str">
            <v>SA•1115•J</v>
          </cell>
          <cell r="B214" t="str">
            <v>SA•1030•J</v>
          </cell>
        </row>
        <row r="215">
          <cell r="A215" t="str">
            <v>SA•1200•J</v>
          </cell>
          <cell r="B215" t="str">
            <v>SA•1115•J</v>
          </cell>
        </row>
        <row r="216">
          <cell r="A216" t="str">
            <v>SA•1245•J</v>
          </cell>
          <cell r="B216" t="str">
            <v>SA•1200•J</v>
          </cell>
        </row>
        <row r="217">
          <cell r="A217" t="str">
            <v>SA•1330•J</v>
          </cell>
          <cell r="B217" t="str">
            <v>SA•1245•J</v>
          </cell>
        </row>
        <row r="218">
          <cell r="A218" t="str">
            <v>SA•1415•J</v>
          </cell>
          <cell r="B218" t="str">
            <v>SA•1330•J</v>
          </cell>
        </row>
        <row r="219">
          <cell r="A219" t="str">
            <v>SA•1500•J</v>
          </cell>
          <cell r="B219" t="str">
            <v>SA•1415•J</v>
          </cell>
        </row>
        <row r="220">
          <cell r="A220" t="str">
            <v>SA•1545•J</v>
          </cell>
          <cell r="B220" t="str">
            <v>SA•1500•J</v>
          </cell>
        </row>
        <row r="221">
          <cell r="A221" t="str">
            <v>SA•1630•J</v>
          </cell>
          <cell r="B221" t="str">
            <v>SA•1545•J</v>
          </cell>
        </row>
        <row r="222">
          <cell r="A222" t="str">
            <v>SA•1715•J</v>
          </cell>
          <cell r="B222" t="str">
            <v>SA•1630•J</v>
          </cell>
        </row>
        <row r="223">
          <cell r="A223" t="str">
            <v>SA•1800•J</v>
          </cell>
          <cell r="B223" t="str">
            <v>SA•1715•J</v>
          </cell>
        </row>
        <row r="224">
          <cell r="A224" t="str">
            <v>SA•1845•J</v>
          </cell>
          <cell r="B224" t="str">
            <v>SA•1800•J</v>
          </cell>
        </row>
        <row r="225">
          <cell r="A225" t="str">
            <v>SA•1930•J</v>
          </cell>
          <cell r="B225" t="str">
            <v>SA•1845•J</v>
          </cell>
        </row>
        <row r="226">
          <cell r="A226" t="str">
            <v>SA•2015•J</v>
          </cell>
          <cell r="B226" t="str">
            <v>SA•1930•J</v>
          </cell>
        </row>
        <row r="227">
          <cell r="A227" t="str">
            <v>SA•2100•J</v>
          </cell>
          <cell r="B227" t="str">
            <v>SA•2015•J</v>
          </cell>
        </row>
        <row r="228">
          <cell r="A228" t="str">
            <v>SO•0900•J</v>
          </cell>
          <cell r="B228" t="str">
            <v>SO•0945•J</v>
          </cell>
          <cell r="C228" t="str">
            <v>A</v>
          </cell>
        </row>
        <row r="229">
          <cell r="A229" t="str">
            <v>SO•0945•J</v>
          </cell>
          <cell r="B229" t="str">
            <v>SO•0900•J</v>
          </cell>
        </row>
        <row r="230">
          <cell r="A230" t="str">
            <v>SO•1030•J</v>
          </cell>
          <cell r="B230" t="str">
            <v>SO•0945•J</v>
          </cell>
        </row>
        <row r="231">
          <cell r="A231" t="str">
            <v>SO•1115•J</v>
          </cell>
          <cell r="B231" t="str">
            <v>SO•1030•J</v>
          </cell>
        </row>
        <row r="232">
          <cell r="A232" t="str">
            <v>SO•1200•J</v>
          </cell>
          <cell r="B232" t="str">
            <v>SO•1115•J</v>
          </cell>
        </row>
        <row r="233">
          <cell r="A233" t="str">
            <v>SO•1245•J</v>
          </cell>
          <cell r="B233" t="str">
            <v>SO•1200•J</v>
          </cell>
        </row>
        <row r="234">
          <cell r="A234" t="str">
            <v>SO•1330•J</v>
          </cell>
          <cell r="B234" t="str">
            <v>SO•1245•J</v>
          </cell>
        </row>
        <row r="235">
          <cell r="A235" t="str">
            <v>SO•1415•J</v>
          </cell>
          <cell r="B235" t="str">
            <v>SO•1330•J</v>
          </cell>
        </row>
        <row r="236">
          <cell r="A236" t="str">
            <v>SO•1500•J</v>
          </cell>
          <cell r="B236" t="str">
            <v>SO•1415•J</v>
          </cell>
        </row>
        <row r="237">
          <cell r="A237" t="str">
            <v>SO•1545•J</v>
          </cell>
          <cell r="B237" t="str">
            <v>SO•1500•J</v>
          </cell>
        </row>
        <row r="238">
          <cell r="A238" t="str">
            <v>SO•1630•J</v>
          </cell>
          <cell r="B238" t="str">
            <v>SO•1545•J</v>
          </cell>
        </row>
        <row r="239">
          <cell r="A239" t="str">
            <v>SO•1715•J</v>
          </cell>
          <cell r="B239" t="str">
            <v>SO•1630•J</v>
          </cell>
        </row>
        <row r="240">
          <cell r="A240" t="str">
            <v>SO•1800•J</v>
          </cell>
          <cell r="B240" t="str">
            <v>SO•1715•J</v>
          </cell>
        </row>
        <row r="241">
          <cell r="A241" t="str">
            <v>SO•1845•J</v>
          </cell>
          <cell r="B241" t="str">
            <v>SO•1800•J</v>
          </cell>
        </row>
        <row r="242">
          <cell r="A242" t="str">
            <v>SO•1930•J</v>
          </cell>
          <cell r="B242" t="str">
            <v>SO•1845•J</v>
          </cell>
        </row>
        <row r="243">
          <cell r="A243" t="str">
            <v>SO•2015•J</v>
          </cell>
          <cell r="B243" t="str">
            <v>SO•1930•J</v>
          </cell>
        </row>
        <row r="244">
          <cell r="A244" t="str">
            <v>SO•2100•J</v>
          </cell>
          <cell r="B244" t="str">
            <v>SO•2015•J</v>
          </cell>
        </row>
        <row r="245">
          <cell r="A245" t="str">
            <v>MO•0800•J</v>
          </cell>
          <cell r="B245" t="str">
            <v>MO•0845•J</v>
          </cell>
          <cell r="C245" t="str">
            <v>A</v>
          </cell>
        </row>
        <row r="246">
          <cell r="A246" t="str">
            <v>MO•0845•J</v>
          </cell>
          <cell r="B246" t="str">
            <v>MO•0800•J</v>
          </cell>
        </row>
        <row r="247">
          <cell r="A247" t="str">
            <v>MO•0930•J</v>
          </cell>
          <cell r="B247" t="str">
            <v>MO•0845•J</v>
          </cell>
        </row>
        <row r="248">
          <cell r="A248" t="str">
            <v>MO•1015•J</v>
          </cell>
          <cell r="B248" t="str">
            <v>MO•0930•J</v>
          </cell>
        </row>
        <row r="249">
          <cell r="A249" t="str">
            <v>MO•1100•J</v>
          </cell>
          <cell r="B249" t="str">
            <v>MO•1015•J</v>
          </cell>
        </row>
        <row r="250">
          <cell r="A250" t="str">
            <v>MO•1145•J</v>
          </cell>
          <cell r="B250" t="str">
            <v>MO•1100•J</v>
          </cell>
        </row>
        <row r="251">
          <cell r="A251" t="str">
            <v>MO•1230•J</v>
          </cell>
          <cell r="B251" t="str">
            <v>MO•1145•J</v>
          </cell>
        </row>
        <row r="252">
          <cell r="A252" t="str">
            <v>SA•0900•K</v>
          </cell>
          <cell r="B252" t="str">
            <v>SA•0945•K</v>
          </cell>
          <cell r="C252" t="str">
            <v>A</v>
          </cell>
        </row>
        <row r="253">
          <cell r="A253" t="str">
            <v>SA•0945•K</v>
          </cell>
          <cell r="B253" t="str">
            <v>SA•0900•K</v>
          </cell>
        </row>
        <row r="254">
          <cell r="A254" t="str">
            <v>SA•1030•K</v>
          </cell>
          <cell r="B254" t="str">
            <v>SA•0945•K</v>
          </cell>
        </row>
        <row r="255">
          <cell r="A255" t="str">
            <v>SA•1115•K</v>
          </cell>
          <cell r="B255" t="str">
            <v>SA•1030•K</v>
          </cell>
        </row>
        <row r="256">
          <cell r="A256" t="str">
            <v>SA•1200•K</v>
          </cell>
          <cell r="B256" t="str">
            <v>SA•1115•K</v>
          </cell>
        </row>
        <row r="257">
          <cell r="A257" t="str">
            <v>SA•1245•K</v>
          </cell>
          <cell r="B257" t="str">
            <v>SA•1200•K</v>
          </cell>
        </row>
        <row r="258">
          <cell r="A258" t="str">
            <v>SA•1330•K</v>
          </cell>
          <cell r="B258" t="str">
            <v>SA•1245•K</v>
          </cell>
        </row>
        <row r="259">
          <cell r="A259" t="str">
            <v>SA•1415•K</v>
          </cell>
          <cell r="B259" t="str">
            <v>SA•1330•K</v>
          </cell>
        </row>
        <row r="260">
          <cell r="A260" t="str">
            <v>SA•1500•K</v>
          </cell>
          <cell r="B260" t="str">
            <v>SA•1415•K</v>
          </cell>
        </row>
        <row r="261">
          <cell r="A261" t="str">
            <v>SA•1545•K</v>
          </cell>
          <cell r="B261" t="str">
            <v>SA•1500•K</v>
          </cell>
        </row>
        <row r="262">
          <cell r="A262" t="str">
            <v>SA•1630•K</v>
          </cell>
          <cell r="B262" t="str">
            <v>SA•1545•K</v>
          </cell>
        </row>
        <row r="263">
          <cell r="A263" t="str">
            <v>SA•1715•K</v>
          </cell>
          <cell r="B263" t="str">
            <v>SA•1630•K</v>
          </cell>
        </row>
        <row r="264">
          <cell r="A264" t="str">
            <v>SA•1800•K</v>
          </cell>
          <cell r="B264" t="str">
            <v>SA•1715•K</v>
          </cell>
        </row>
        <row r="265">
          <cell r="A265" t="str">
            <v>SA•1845•K</v>
          </cell>
          <cell r="B265" t="str">
            <v>SA•1800•K</v>
          </cell>
        </row>
        <row r="266">
          <cell r="A266" t="str">
            <v>SA•1930•K</v>
          </cell>
          <cell r="B266" t="str">
            <v>SA•1845•K</v>
          </cell>
        </row>
        <row r="267">
          <cell r="A267" t="str">
            <v>SA•2015•K</v>
          </cell>
          <cell r="B267" t="str">
            <v>SA•1930•K</v>
          </cell>
        </row>
        <row r="268">
          <cell r="A268" t="str">
            <v>SA•2100•K</v>
          </cell>
          <cell r="B268" t="str">
            <v>SA•2015•K</v>
          </cell>
        </row>
        <row r="269">
          <cell r="A269" t="str">
            <v>SO•0900•K</v>
          </cell>
          <cell r="B269" t="str">
            <v>SO•0945•K</v>
          </cell>
          <cell r="C269" t="str">
            <v>A</v>
          </cell>
        </row>
        <row r="270">
          <cell r="A270" t="str">
            <v>SO•0945•K</v>
          </cell>
          <cell r="B270" t="str">
            <v>SO•0900•K</v>
          </cell>
        </row>
        <row r="271">
          <cell r="A271" t="str">
            <v>SO•1030•K</v>
          </cell>
          <cell r="B271" t="str">
            <v>SO•0945•K</v>
          </cell>
        </row>
        <row r="272">
          <cell r="A272" t="str">
            <v>SO•1115•K</v>
          </cell>
          <cell r="B272" t="str">
            <v>SO•1030•K</v>
          </cell>
        </row>
        <row r="273">
          <cell r="A273" t="str">
            <v>SO•1200•K</v>
          </cell>
          <cell r="B273" t="str">
            <v>SO•1115•K</v>
          </cell>
        </row>
        <row r="274">
          <cell r="A274" t="str">
            <v>SO•1245•K</v>
          </cell>
          <cell r="B274" t="str">
            <v>SO•1200•K</v>
          </cell>
        </row>
        <row r="275">
          <cell r="A275" t="str">
            <v>SO•1330•K</v>
          </cell>
          <cell r="B275" t="str">
            <v>SO•1245•K</v>
          </cell>
        </row>
        <row r="276">
          <cell r="A276" t="str">
            <v>SO•1415•K</v>
          </cell>
          <cell r="B276" t="str">
            <v>SO•1330•K</v>
          </cell>
        </row>
        <row r="277">
          <cell r="A277" t="str">
            <v>SO•1500•K</v>
          </cell>
          <cell r="B277" t="str">
            <v>SO•1415•K</v>
          </cell>
        </row>
        <row r="278">
          <cell r="A278" t="str">
            <v>SO•1545•K</v>
          </cell>
          <cell r="B278" t="str">
            <v>SO•1500•K</v>
          </cell>
        </row>
        <row r="279">
          <cell r="A279" t="str">
            <v>SO•1630•K</v>
          </cell>
          <cell r="B279" t="str">
            <v>SO•1545•K</v>
          </cell>
        </row>
        <row r="280">
          <cell r="A280" t="str">
            <v>SO•1715•K</v>
          </cell>
          <cell r="B280" t="str">
            <v>SO•1630•K</v>
          </cell>
        </row>
        <row r="281">
          <cell r="A281" t="str">
            <v>SO•1800•K</v>
          </cell>
          <cell r="B281" t="str">
            <v>SO•1715•K</v>
          </cell>
        </row>
        <row r="282">
          <cell r="A282" t="str">
            <v>SO•1845•K</v>
          </cell>
          <cell r="B282" t="str">
            <v>SO•1800•K</v>
          </cell>
        </row>
        <row r="283">
          <cell r="A283" t="str">
            <v>SO•1930•K</v>
          </cell>
          <cell r="B283" t="str">
            <v>SO•1845•K</v>
          </cell>
        </row>
        <row r="284">
          <cell r="A284" t="str">
            <v>SO•2015•K</v>
          </cell>
          <cell r="B284" t="str">
            <v>SO•1930•K</v>
          </cell>
        </row>
        <row r="285">
          <cell r="A285" t="str">
            <v>SO•2100•K</v>
          </cell>
          <cell r="B285" t="str">
            <v>SO•2015•K</v>
          </cell>
        </row>
        <row r="286">
          <cell r="A286" t="str">
            <v>MO•0800•K</v>
          </cell>
          <cell r="B286" t="str">
            <v>MO•0845•K</v>
          </cell>
          <cell r="C286" t="str">
            <v>A</v>
          </cell>
        </row>
        <row r="287">
          <cell r="A287" t="str">
            <v>MO•0845•K</v>
          </cell>
          <cell r="B287" t="str">
            <v>MO•0800•K</v>
          </cell>
        </row>
        <row r="288">
          <cell r="A288" t="str">
            <v>MO•0930•K</v>
          </cell>
          <cell r="B288" t="str">
            <v>MO•0845•K</v>
          </cell>
        </row>
        <row r="289">
          <cell r="A289" t="str">
            <v>MO•1015•K</v>
          </cell>
          <cell r="B289" t="str">
            <v>MO•0930•K</v>
          </cell>
        </row>
        <row r="290">
          <cell r="A290" t="str">
            <v>MO•1100•K</v>
          </cell>
          <cell r="B290" t="str">
            <v>MO•1015•K</v>
          </cell>
        </row>
        <row r="291">
          <cell r="A291" t="str">
            <v>MO•1145•K</v>
          </cell>
          <cell r="B291" t="str">
            <v>MO•1100•K</v>
          </cell>
        </row>
        <row r="292">
          <cell r="A292" t="str">
            <v>MO•1230•K</v>
          </cell>
          <cell r="B292" t="str">
            <v>MO•1145•K</v>
          </cell>
        </row>
        <row r="293">
          <cell r="A293" t="str">
            <v>SA•0900•PA</v>
          </cell>
          <cell r="B293" t="str">
            <v>SA•0945•PA</v>
          </cell>
          <cell r="C293" t="str">
            <v>A</v>
          </cell>
        </row>
        <row r="294">
          <cell r="A294" t="str">
            <v>SA•0945•PA</v>
          </cell>
          <cell r="B294" t="str">
            <v>SA•0900•PA</v>
          </cell>
        </row>
        <row r="295">
          <cell r="A295" t="str">
            <v>SA•1030•PA</v>
          </cell>
          <cell r="B295" t="str">
            <v>SA•0945•PA</v>
          </cell>
        </row>
        <row r="296">
          <cell r="A296" t="str">
            <v>SA•1115•PA</v>
          </cell>
          <cell r="B296" t="str">
            <v>SA•1030•PA</v>
          </cell>
        </row>
        <row r="297">
          <cell r="A297" t="str">
            <v>SA•1200•PA</v>
          </cell>
          <cell r="B297" t="str">
            <v>SA•1115•PA</v>
          </cell>
        </row>
        <row r="298">
          <cell r="A298" t="str">
            <v>SA•1245•PA</v>
          </cell>
          <cell r="B298" t="str">
            <v>SA•1200•PA</v>
          </cell>
        </row>
        <row r="299">
          <cell r="A299" t="str">
            <v>SA•1330•PA</v>
          </cell>
          <cell r="B299" t="str">
            <v>SA•1245•PA</v>
          </cell>
        </row>
        <row r="300">
          <cell r="A300" t="str">
            <v>SA•1415•PA</v>
          </cell>
          <cell r="B300" t="str">
            <v>SA•1330•PA</v>
          </cell>
        </row>
        <row r="301">
          <cell r="A301" t="str">
            <v>SA•1500•PA</v>
          </cell>
          <cell r="B301" t="str">
            <v>SA•1415•PA</v>
          </cell>
        </row>
        <row r="302">
          <cell r="A302" t="str">
            <v>SA•1545•PA</v>
          </cell>
          <cell r="B302" t="str">
            <v>SA•1500•PA</v>
          </cell>
        </row>
        <row r="303">
          <cell r="A303" t="str">
            <v>SA•1630•PA</v>
          </cell>
          <cell r="B303" t="str">
            <v>SA•1545•PA</v>
          </cell>
        </row>
        <row r="304">
          <cell r="A304" t="str">
            <v>SA•1715•PA</v>
          </cell>
          <cell r="B304" t="str">
            <v>SA•1630•PA</v>
          </cell>
        </row>
        <row r="305">
          <cell r="A305" t="str">
            <v>SA•1800•PA</v>
          </cell>
          <cell r="B305" t="str">
            <v>SA•1715•PA</v>
          </cell>
        </row>
        <row r="306">
          <cell r="A306" t="str">
            <v>SA•1845•PA</v>
          </cell>
          <cell r="B306" t="str">
            <v>SA•1800•PA</v>
          </cell>
        </row>
        <row r="307">
          <cell r="A307" t="str">
            <v>SA•1930•PA</v>
          </cell>
          <cell r="B307" t="str">
            <v>SA•1845•PA</v>
          </cell>
        </row>
        <row r="308">
          <cell r="A308" t="str">
            <v>SA•2015•PA</v>
          </cell>
          <cell r="B308" t="str">
            <v>SA•1930•PA</v>
          </cell>
        </row>
        <row r="309">
          <cell r="A309" t="str">
            <v>SA•2100•PA</v>
          </cell>
          <cell r="B309" t="str">
            <v>SA•2015•PA</v>
          </cell>
        </row>
        <row r="310">
          <cell r="A310" t="str">
            <v>SO•0900•PA</v>
          </cell>
          <cell r="B310" t="str">
            <v>SO•0945•PA</v>
          </cell>
          <cell r="C310" t="str">
            <v>A</v>
          </cell>
        </row>
        <row r="311">
          <cell r="A311" t="str">
            <v>SO•0945•PA</v>
          </cell>
          <cell r="B311" t="str">
            <v>SO•0900•PA</v>
          </cell>
        </row>
        <row r="312">
          <cell r="A312" t="str">
            <v>SO•1030•PA</v>
          </cell>
          <cell r="B312" t="str">
            <v>SO•0945•PA</v>
          </cell>
        </row>
        <row r="313">
          <cell r="A313" t="str">
            <v>SO•1115•PA</v>
          </cell>
          <cell r="B313" t="str">
            <v>SO•1030•PA</v>
          </cell>
        </row>
        <row r="314">
          <cell r="A314" t="str">
            <v>SO•1200•PA</v>
          </cell>
          <cell r="B314" t="str">
            <v>SO•1115•PA</v>
          </cell>
        </row>
        <row r="315">
          <cell r="A315" t="str">
            <v>SO•1245•PA</v>
          </cell>
          <cell r="B315" t="str">
            <v>SO•1200•PA</v>
          </cell>
        </row>
        <row r="316">
          <cell r="A316" t="str">
            <v>SO•1330•PA</v>
          </cell>
          <cell r="B316" t="str">
            <v>SO•1245•PA</v>
          </cell>
        </row>
        <row r="317">
          <cell r="A317" t="str">
            <v>SO•1415•PA</v>
          </cell>
          <cell r="B317" t="str">
            <v>SO•1330•PA</v>
          </cell>
        </row>
        <row r="318">
          <cell r="A318" t="str">
            <v>SO•1500•PA</v>
          </cell>
          <cell r="B318" t="str">
            <v>SO•1415•PA</v>
          </cell>
        </row>
        <row r="319">
          <cell r="A319" t="str">
            <v>SO•1545•PA</v>
          </cell>
          <cell r="B319" t="str">
            <v>SO•1500•PA</v>
          </cell>
        </row>
        <row r="320">
          <cell r="A320" t="str">
            <v>SO•1630•PA</v>
          </cell>
          <cell r="B320" t="str">
            <v>SO•1545•PA</v>
          </cell>
        </row>
        <row r="321">
          <cell r="A321" t="str">
            <v>SO•1715•PA</v>
          </cell>
          <cell r="B321" t="str">
            <v>SO•1630•PA</v>
          </cell>
        </row>
        <row r="322">
          <cell r="A322" t="str">
            <v>SO•1800•PA</v>
          </cell>
          <cell r="B322" t="str">
            <v>SO•1715•PA</v>
          </cell>
        </row>
        <row r="323">
          <cell r="A323" t="str">
            <v>SO•1845•PA</v>
          </cell>
          <cell r="B323" t="str">
            <v>SO•1800•PA</v>
          </cell>
        </row>
        <row r="324">
          <cell r="A324" t="str">
            <v>SO•1930•PA</v>
          </cell>
          <cell r="B324" t="str">
            <v>SO•1845•PA</v>
          </cell>
        </row>
        <row r="325">
          <cell r="A325" t="str">
            <v>SO•2015•PA</v>
          </cell>
          <cell r="B325" t="str">
            <v>SO•1930•PA</v>
          </cell>
        </row>
        <row r="326">
          <cell r="A326" t="str">
            <v>SO•2100•PA</v>
          </cell>
          <cell r="B326" t="str">
            <v>SO•2015•PA</v>
          </cell>
        </row>
        <row r="327">
          <cell r="A327" t="str">
            <v>MO•0800•PA</v>
          </cell>
          <cell r="B327" t="str">
            <v>MO•0845•PA</v>
          </cell>
          <cell r="C327" t="str">
            <v>A</v>
          </cell>
        </row>
        <row r="328">
          <cell r="A328" t="str">
            <v>MO•0845•PA</v>
          </cell>
          <cell r="B328" t="str">
            <v>MO•0800•PA</v>
          </cell>
        </row>
        <row r="329">
          <cell r="A329" t="str">
            <v>MO•0930•PA</v>
          </cell>
          <cell r="B329" t="str">
            <v>MO•1015•PA</v>
          </cell>
          <cell r="C329" t="str">
            <v>A</v>
          </cell>
        </row>
        <row r="330">
          <cell r="A330" t="str">
            <v>MO•1015•PA</v>
          </cell>
          <cell r="B330" t="str">
            <v>MO•0930•PA</v>
          </cell>
        </row>
        <row r="331">
          <cell r="A331" t="str">
            <v>MO•1100•PA</v>
          </cell>
          <cell r="B331" t="str">
            <v>MO•1015•PA</v>
          </cell>
        </row>
        <row r="332">
          <cell r="A332" t="str">
            <v>MO•1145•PA</v>
          </cell>
          <cell r="B332" t="str">
            <v>MO•1100•PA</v>
          </cell>
        </row>
        <row r="333">
          <cell r="A333" t="str">
            <v>MO•1230•PA</v>
          </cell>
          <cell r="B333" t="str">
            <v>MO•1145•PA</v>
          </cell>
        </row>
        <row r="334">
          <cell r="A334" t="str">
            <v>SA•0900•PB</v>
          </cell>
          <cell r="B334" t="str">
            <v>SA•0945•PB</v>
          </cell>
          <cell r="C334" t="str">
            <v>A</v>
          </cell>
        </row>
        <row r="335">
          <cell r="A335" t="str">
            <v>SA•0945•PB</v>
          </cell>
          <cell r="B335" t="str">
            <v>SA•0900•PB</v>
          </cell>
        </row>
        <row r="336">
          <cell r="A336" t="str">
            <v>SA•1030•PB</v>
          </cell>
          <cell r="B336" t="str">
            <v>SA•0945•PB</v>
          </cell>
        </row>
        <row r="337">
          <cell r="A337" t="str">
            <v>SA•1115•PB</v>
          </cell>
          <cell r="B337" t="str">
            <v>SA•1030•PB</v>
          </cell>
        </row>
        <row r="338">
          <cell r="A338" t="str">
            <v>SA•1200•PB</v>
          </cell>
          <cell r="B338" t="str">
            <v>SA•1115•PB</v>
          </cell>
        </row>
        <row r="339">
          <cell r="A339" t="str">
            <v>SA•1245•PB</v>
          </cell>
          <cell r="B339" t="str">
            <v>SA•1200•PB</v>
          </cell>
        </row>
        <row r="340">
          <cell r="A340" t="str">
            <v>SA•1330•PB</v>
          </cell>
          <cell r="B340" t="str">
            <v>SA•1245•PB</v>
          </cell>
        </row>
        <row r="341">
          <cell r="A341" t="str">
            <v>SA•1415•PB</v>
          </cell>
          <cell r="B341" t="str">
            <v>SA•1330•PB</v>
          </cell>
        </row>
        <row r="342">
          <cell r="A342" t="str">
            <v>SA•1500•PB</v>
          </cell>
          <cell r="B342" t="str">
            <v>SA•1415•PB</v>
          </cell>
        </row>
        <row r="343">
          <cell r="A343" t="str">
            <v>SA•1545•PB</v>
          </cell>
          <cell r="B343" t="str">
            <v>SA•1500•PB</v>
          </cell>
        </row>
        <row r="344">
          <cell r="A344" t="str">
            <v>SA•1630•PB</v>
          </cell>
          <cell r="B344" t="str">
            <v>SA•1545•PB</v>
          </cell>
        </row>
        <row r="345">
          <cell r="A345" t="str">
            <v>SA•1715•PB</v>
          </cell>
          <cell r="B345" t="str">
            <v>SA•1630•PB</v>
          </cell>
        </row>
        <row r="346">
          <cell r="A346" t="str">
            <v>SA•1800•PB</v>
          </cell>
          <cell r="B346" t="str">
            <v>SA•1715•PB</v>
          </cell>
        </row>
        <row r="347">
          <cell r="A347" t="str">
            <v>SA•1845•PB</v>
          </cell>
          <cell r="B347" t="str">
            <v>SA•1800•PB</v>
          </cell>
        </row>
        <row r="348">
          <cell r="A348" t="str">
            <v>SA•1930•PB</v>
          </cell>
          <cell r="B348" t="str">
            <v>SA•1845•PB</v>
          </cell>
        </row>
        <row r="349">
          <cell r="A349" t="str">
            <v>SA•2015•PB</v>
          </cell>
          <cell r="B349" t="str">
            <v>SA•1930•PB</v>
          </cell>
        </row>
        <row r="350">
          <cell r="A350" t="str">
            <v>SA•2100•PB</v>
          </cell>
          <cell r="B350" t="str">
            <v>SA•2015•PB</v>
          </cell>
        </row>
        <row r="351">
          <cell r="A351" t="str">
            <v>SO•0900•PB</v>
          </cell>
          <cell r="B351" t="str">
            <v>SO•0945•PB</v>
          </cell>
          <cell r="C351" t="str">
            <v>A</v>
          </cell>
        </row>
        <row r="352">
          <cell r="A352" t="str">
            <v>SO•0945•PB</v>
          </cell>
          <cell r="B352" t="str">
            <v>SO•0900•PB</v>
          </cell>
        </row>
        <row r="353">
          <cell r="A353" t="str">
            <v>SO•1030•PB</v>
          </cell>
          <cell r="B353" t="str">
            <v>SO•0945•PB</v>
          </cell>
        </row>
        <row r="354">
          <cell r="A354" t="str">
            <v>SO•1115•PB</v>
          </cell>
          <cell r="B354" t="str">
            <v>SO•1030•PB</v>
          </cell>
        </row>
        <row r="355">
          <cell r="A355" t="str">
            <v>SO•1200•PB</v>
          </cell>
          <cell r="B355" t="str">
            <v>SO•1115•PB</v>
          </cell>
        </row>
        <row r="356">
          <cell r="A356" t="str">
            <v>SO•1245•PB</v>
          </cell>
          <cell r="B356" t="str">
            <v>SO•1200•PB</v>
          </cell>
        </row>
        <row r="357">
          <cell r="A357" t="str">
            <v>SO•1330•PB</v>
          </cell>
          <cell r="B357" t="str">
            <v>SO•1245•PB</v>
          </cell>
        </row>
        <row r="358">
          <cell r="A358" t="str">
            <v>SO•1415•PB</v>
          </cell>
          <cell r="B358" t="str">
            <v>SO•1330•PB</v>
          </cell>
        </row>
        <row r="359">
          <cell r="A359" t="str">
            <v>SO•1500•PB</v>
          </cell>
          <cell r="B359" t="str">
            <v>SO•1415•PB</v>
          </cell>
        </row>
        <row r="360">
          <cell r="A360" t="str">
            <v>SO•1545•PB</v>
          </cell>
          <cell r="B360" t="str">
            <v>SO•1500•PB</v>
          </cell>
        </row>
        <row r="361">
          <cell r="A361" t="str">
            <v>SO•1630•PB</v>
          </cell>
          <cell r="B361" t="str">
            <v>SO•1545•PB</v>
          </cell>
        </row>
        <row r="362">
          <cell r="A362" t="str">
            <v>SO•1715•PB</v>
          </cell>
          <cell r="B362" t="str">
            <v>SO•1630•PB</v>
          </cell>
        </row>
        <row r="363">
          <cell r="A363" t="str">
            <v>SO•1800•PB</v>
          </cell>
          <cell r="B363" t="str">
            <v>SO•1715•PB</v>
          </cell>
        </row>
        <row r="364">
          <cell r="A364" t="str">
            <v>SO•1845•PB</v>
          </cell>
          <cell r="B364" t="str">
            <v>SO•1800•PB</v>
          </cell>
        </row>
        <row r="365">
          <cell r="A365" t="str">
            <v>SO•1930•PB</v>
          </cell>
          <cell r="B365" t="str">
            <v>SO•1845•PB</v>
          </cell>
        </row>
        <row r="366">
          <cell r="A366" t="str">
            <v>SO•2015•PB</v>
          </cell>
          <cell r="B366" t="str">
            <v>SO•1930•PB</v>
          </cell>
        </row>
        <row r="367">
          <cell r="A367" t="str">
            <v>SO•2100•PB</v>
          </cell>
          <cell r="B367" t="str">
            <v>SO•2015•PB</v>
          </cell>
        </row>
        <row r="368">
          <cell r="A368" t="str">
            <v>MO•0800•PB</v>
          </cell>
          <cell r="B368" t="str">
            <v>MO•0845•PB</v>
          </cell>
          <cell r="C368" t="str">
            <v>A</v>
          </cell>
        </row>
        <row r="369">
          <cell r="A369" t="str">
            <v>MO•0845•PB</v>
          </cell>
          <cell r="B369" t="str">
            <v>MO•0800•PB</v>
          </cell>
        </row>
        <row r="370">
          <cell r="A370" t="str">
            <v>MO•0930•PB</v>
          </cell>
          <cell r="B370" t="str">
            <v>MO•0845•PB</v>
          </cell>
        </row>
        <row r="371">
          <cell r="A371" t="str">
            <v>MO•1015•PB</v>
          </cell>
          <cell r="B371" t="str">
            <v>MO•0930•PB</v>
          </cell>
        </row>
        <row r="372">
          <cell r="A372" t="str">
            <v>MO•1100•PB</v>
          </cell>
          <cell r="B372" t="str">
            <v>MO•1015•PB</v>
          </cell>
        </row>
        <row r="373">
          <cell r="A373" t="str">
            <v>MO•1145•PB</v>
          </cell>
          <cell r="B373" t="str">
            <v>MO•1100•PB</v>
          </cell>
        </row>
        <row r="374">
          <cell r="A374" t="str">
            <v>MO•1230•PB</v>
          </cell>
          <cell r="B374" t="str">
            <v>MO•1145•PB</v>
          </cell>
        </row>
        <row r="375">
          <cell r="A375" t="str">
            <v>SA•0900•QA</v>
          </cell>
          <cell r="B375" t="str">
            <v>SA•0945•QA</v>
          </cell>
          <cell r="C375" t="str">
            <v>A</v>
          </cell>
        </row>
        <row r="376">
          <cell r="A376" t="str">
            <v>SA•0945•QA</v>
          </cell>
          <cell r="B376" t="str">
            <v>SA•0900•QA</v>
          </cell>
        </row>
        <row r="377">
          <cell r="A377" t="str">
            <v>SA•1030•QA</v>
          </cell>
          <cell r="B377" t="str">
            <v>SA•0945•QA</v>
          </cell>
        </row>
        <row r="378">
          <cell r="A378" t="str">
            <v>SA•1115•QA</v>
          </cell>
          <cell r="B378" t="str">
            <v>SA•1030•QA</v>
          </cell>
        </row>
        <row r="379">
          <cell r="A379" t="str">
            <v>SA•1200•QA</v>
          </cell>
          <cell r="B379" t="str">
            <v>SA•1115•QA</v>
          </cell>
        </row>
        <row r="380">
          <cell r="A380" t="str">
            <v>SA•1245•QA</v>
          </cell>
          <cell r="B380" t="str">
            <v>SA•1200•QA</v>
          </cell>
        </row>
        <row r="381">
          <cell r="A381" t="str">
            <v>SA•1330•QA</v>
          </cell>
          <cell r="B381" t="str">
            <v>SA•1245•QA</v>
          </cell>
        </row>
        <row r="382">
          <cell r="A382" t="str">
            <v>SA•1415•QA</v>
          </cell>
          <cell r="B382" t="str">
            <v>SA•1330•QA</v>
          </cell>
        </row>
        <row r="383">
          <cell r="A383" t="str">
            <v>SA•1500•QA</v>
          </cell>
          <cell r="B383" t="str">
            <v>SA•1415•QA</v>
          </cell>
        </row>
        <row r="384">
          <cell r="A384" t="str">
            <v>SA•1545•QA</v>
          </cell>
          <cell r="B384" t="str">
            <v>SA•1500•QA</v>
          </cell>
        </row>
        <row r="385">
          <cell r="A385" t="str">
            <v>SA•1630•QA</v>
          </cell>
          <cell r="B385" t="str">
            <v>SA•1545•QA</v>
          </cell>
        </row>
        <row r="386">
          <cell r="A386" t="str">
            <v>SA•1715•QA</v>
          </cell>
          <cell r="B386" t="str">
            <v>SA•1630•QA</v>
          </cell>
        </row>
        <row r="387">
          <cell r="A387" t="str">
            <v>SA•1800•QA</v>
          </cell>
          <cell r="B387" t="str">
            <v>SA•1715•QA</v>
          </cell>
        </row>
        <row r="388">
          <cell r="A388" t="str">
            <v>SA•1845•QA</v>
          </cell>
          <cell r="B388" t="str">
            <v>SA•1800•QA</v>
          </cell>
        </row>
        <row r="389">
          <cell r="A389" t="str">
            <v>SA•1930•QA</v>
          </cell>
          <cell r="B389" t="str">
            <v>SA•1845•QA</v>
          </cell>
        </row>
        <row r="390">
          <cell r="A390" t="str">
            <v>SA•2015•QA</v>
          </cell>
          <cell r="B390" t="str">
            <v>SA•1930•QA</v>
          </cell>
        </row>
        <row r="391">
          <cell r="A391" t="str">
            <v>SA•2100•QA</v>
          </cell>
          <cell r="B391" t="str">
            <v>SA•2015•QA</v>
          </cell>
        </row>
        <row r="392">
          <cell r="A392" t="str">
            <v>SO•0900•QA</v>
          </cell>
          <cell r="B392" t="str">
            <v>SO•0945•QA</v>
          </cell>
          <cell r="C392" t="str">
            <v>A</v>
          </cell>
        </row>
        <row r="393">
          <cell r="A393" t="str">
            <v>SO•0945•QA</v>
          </cell>
          <cell r="B393" t="str">
            <v>SO•0900•QA</v>
          </cell>
        </row>
        <row r="394">
          <cell r="A394" t="str">
            <v>SO•1030•QA</v>
          </cell>
          <cell r="B394" t="str">
            <v>SO•0945•QA</v>
          </cell>
        </row>
        <row r="395">
          <cell r="A395" t="str">
            <v>SO•1115•QA</v>
          </cell>
          <cell r="B395" t="str">
            <v>SO•1030•QA</v>
          </cell>
        </row>
        <row r="396">
          <cell r="A396" t="str">
            <v>SO•1200•QA</v>
          </cell>
          <cell r="B396" t="str">
            <v>SO•1115•QA</v>
          </cell>
        </row>
        <row r="397">
          <cell r="A397" t="str">
            <v>SO•1245•QA</v>
          </cell>
          <cell r="B397" t="str">
            <v>SO•1200•QA</v>
          </cell>
        </row>
        <row r="398">
          <cell r="A398" t="str">
            <v>SO•1330•QA</v>
          </cell>
          <cell r="B398" t="str">
            <v>SO•1245•QA</v>
          </cell>
        </row>
        <row r="399">
          <cell r="A399" t="str">
            <v>SO•1415•QA</v>
          </cell>
          <cell r="B399" t="str">
            <v>SO•1330•QA</v>
          </cell>
        </row>
        <row r="400">
          <cell r="A400" t="str">
            <v>SO•1500•QA</v>
          </cell>
          <cell r="B400" t="str">
            <v>SO•1415•QA</v>
          </cell>
        </row>
        <row r="401">
          <cell r="A401" t="str">
            <v>SO•1545•QA</v>
          </cell>
          <cell r="B401" t="str">
            <v>SO•1500•QA</v>
          </cell>
        </row>
        <row r="402">
          <cell r="A402" t="str">
            <v>SO•1630•QA</v>
          </cell>
          <cell r="B402" t="str">
            <v>SO•1545•QA</v>
          </cell>
        </row>
        <row r="403">
          <cell r="A403" t="str">
            <v>SO•1715•QA</v>
          </cell>
          <cell r="B403" t="str">
            <v>SO•1630•QA</v>
          </cell>
        </row>
        <row r="404">
          <cell r="A404" t="str">
            <v>SO•1800•QA</v>
          </cell>
          <cell r="B404" t="str">
            <v>SO•1715•QA</v>
          </cell>
        </row>
        <row r="405">
          <cell r="A405" t="str">
            <v>SO•1845•QA</v>
          </cell>
          <cell r="B405" t="str">
            <v>SO•1800•QA</v>
          </cell>
        </row>
        <row r="406">
          <cell r="A406" t="str">
            <v>SO•1930•QA</v>
          </cell>
          <cell r="B406" t="str">
            <v>SO•1845•QA</v>
          </cell>
        </row>
        <row r="407">
          <cell r="A407" t="str">
            <v>SO•2015•QA</v>
          </cell>
          <cell r="B407" t="str">
            <v>SO•1930•QA</v>
          </cell>
        </row>
        <row r="408">
          <cell r="A408" t="str">
            <v>SO•2100•QA</v>
          </cell>
          <cell r="B408" t="str">
            <v>SO•2015•QA</v>
          </cell>
        </row>
        <row r="409">
          <cell r="A409" t="str">
            <v>MO•0800•QA</v>
          </cell>
          <cell r="B409" t="str">
            <v>MO•0845•QA</v>
          </cell>
          <cell r="C409" t="str">
            <v>A</v>
          </cell>
        </row>
        <row r="410">
          <cell r="A410" t="str">
            <v>MO•0845•QA</v>
          </cell>
          <cell r="B410" t="str">
            <v>MO•0800•QA</v>
          </cell>
        </row>
        <row r="411">
          <cell r="A411" t="str">
            <v>MO•0930•QA</v>
          </cell>
          <cell r="B411" t="str">
            <v>MO•0845•QA</v>
          </cell>
        </row>
        <row r="412">
          <cell r="A412" t="str">
            <v>MO•1015•QA</v>
          </cell>
          <cell r="B412" t="str">
            <v>MO•0930•QA</v>
          </cell>
        </row>
        <row r="413">
          <cell r="A413" t="str">
            <v>MO•1100•QA</v>
          </cell>
          <cell r="B413" t="str">
            <v>MO•1015•QA</v>
          </cell>
        </row>
        <row r="414">
          <cell r="A414" t="str">
            <v>MO•1145•QA</v>
          </cell>
          <cell r="B414" t="str">
            <v>MO•1100•QA</v>
          </cell>
        </row>
        <row r="415">
          <cell r="A415" t="str">
            <v>MO•1230•QA</v>
          </cell>
          <cell r="B415" t="str">
            <v>MO•1145•QA</v>
          </cell>
        </row>
        <row r="416">
          <cell r="A416" t="str">
            <v>SA•0900•QB</v>
          </cell>
          <cell r="B416" t="str">
            <v>SA•0945•QB</v>
          </cell>
          <cell r="C416" t="str">
            <v>A</v>
          </cell>
        </row>
        <row r="417">
          <cell r="A417" t="str">
            <v>SA•0945•QB</v>
          </cell>
          <cell r="B417" t="str">
            <v>SA•0900•QB</v>
          </cell>
        </row>
        <row r="418">
          <cell r="A418" t="str">
            <v>SA•1030•QB</v>
          </cell>
          <cell r="B418" t="str">
            <v>SA•0945•QB</v>
          </cell>
        </row>
        <row r="419">
          <cell r="A419" t="str">
            <v>SA•1115•QB</v>
          </cell>
          <cell r="B419" t="str">
            <v>SA•1030•QB</v>
          </cell>
        </row>
        <row r="420">
          <cell r="A420" t="str">
            <v>SA•1200•QB</v>
          </cell>
          <cell r="B420" t="str">
            <v>SA•1115•QB</v>
          </cell>
        </row>
        <row r="421">
          <cell r="A421" t="str">
            <v>SA•1245•QB</v>
          </cell>
          <cell r="B421" t="str">
            <v>SA•1200•QB</v>
          </cell>
        </row>
        <row r="422">
          <cell r="A422" t="str">
            <v>SA•1330•QB</v>
          </cell>
          <cell r="B422" t="str">
            <v>SA•1245•QB</v>
          </cell>
        </row>
        <row r="423">
          <cell r="A423" t="str">
            <v>SA•1415•QB</v>
          </cell>
          <cell r="B423" t="str">
            <v>SA•1330•QB</v>
          </cell>
        </row>
        <row r="424">
          <cell r="A424" t="str">
            <v>SA•1500•QB</v>
          </cell>
          <cell r="B424" t="str">
            <v>SA•1415•QB</v>
          </cell>
        </row>
        <row r="425">
          <cell r="A425" t="str">
            <v>SA•1545•QB</v>
          </cell>
          <cell r="B425" t="str">
            <v>SA•1500•QB</v>
          </cell>
        </row>
        <row r="426">
          <cell r="A426" t="str">
            <v>SA•1630•QB</v>
          </cell>
          <cell r="B426" t="str">
            <v>SA•1545•QB</v>
          </cell>
        </row>
        <row r="427">
          <cell r="A427" t="str">
            <v>SA•1715•QB</v>
          </cell>
          <cell r="B427" t="str">
            <v>SA•1630•QB</v>
          </cell>
        </row>
        <row r="428">
          <cell r="A428" t="str">
            <v>SA•1800•QB</v>
          </cell>
          <cell r="B428" t="str">
            <v>SA•1715•QB</v>
          </cell>
        </row>
        <row r="429">
          <cell r="A429" t="str">
            <v>SA•1845•QB</v>
          </cell>
          <cell r="B429" t="str">
            <v>SA•1800•QB</v>
          </cell>
        </row>
        <row r="430">
          <cell r="A430" t="str">
            <v>SA•1930•QB</v>
          </cell>
          <cell r="B430" t="str">
            <v>SA•1845•QB</v>
          </cell>
        </row>
        <row r="431">
          <cell r="A431" t="str">
            <v>SA•2015•QB</v>
          </cell>
          <cell r="B431" t="str">
            <v>SA•1930•QB</v>
          </cell>
        </row>
        <row r="432">
          <cell r="A432" t="str">
            <v>SA•2100•QB</v>
          </cell>
          <cell r="B432" t="str">
            <v>SA•2015•QB</v>
          </cell>
        </row>
        <row r="433">
          <cell r="A433" t="str">
            <v>SO•0900•QB</v>
          </cell>
          <cell r="B433" t="str">
            <v>SO•0945•QB</v>
          </cell>
          <cell r="C433" t="str">
            <v>A</v>
          </cell>
        </row>
        <row r="434">
          <cell r="A434" t="str">
            <v>SO•0945•QB</v>
          </cell>
          <cell r="B434" t="str">
            <v>SO•0900•QB</v>
          </cell>
        </row>
        <row r="435">
          <cell r="A435" t="str">
            <v>SO•1030•QB</v>
          </cell>
          <cell r="B435" t="str">
            <v>SO•0945•QB</v>
          </cell>
        </row>
        <row r="436">
          <cell r="A436" t="str">
            <v>SO•1115•QB</v>
          </cell>
          <cell r="B436" t="str">
            <v>SO•1030•QB</v>
          </cell>
        </row>
        <row r="437">
          <cell r="A437" t="str">
            <v>SO•1200•QB</v>
          </cell>
          <cell r="B437" t="str">
            <v>SO•1115•QB</v>
          </cell>
        </row>
        <row r="438">
          <cell r="A438" t="str">
            <v>SO•1245•QB</v>
          </cell>
          <cell r="B438" t="str">
            <v>SO•1200•QB</v>
          </cell>
        </row>
        <row r="439">
          <cell r="A439" t="str">
            <v>SO•1330•QB</v>
          </cell>
          <cell r="B439" t="str">
            <v>SO•1245•QB</v>
          </cell>
        </row>
        <row r="440">
          <cell r="A440" t="str">
            <v>SO•1415•QB</v>
          </cell>
          <cell r="B440" t="str">
            <v>SO•1330•QB</v>
          </cell>
        </row>
        <row r="441">
          <cell r="A441" t="str">
            <v>SO•1500•QB</v>
          </cell>
          <cell r="B441" t="str">
            <v>SO•1415•QB</v>
          </cell>
        </row>
        <row r="442">
          <cell r="A442" t="str">
            <v>SO•1545•QB</v>
          </cell>
          <cell r="B442" t="str">
            <v>SO•1500•QB</v>
          </cell>
        </row>
        <row r="443">
          <cell r="A443" t="str">
            <v>SO•1630•QB</v>
          </cell>
          <cell r="B443" t="str">
            <v>SO•1545•QB</v>
          </cell>
        </row>
        <row r="444">
          <cell r="A444" t="str">
            <v>SO•1715•QB</v>
          </cell>
          <cell r="B444" t="str">
            <v>SO•1630•QB</v>
          </cell>
        </row>
        <row r="445">
          <cell r="A445" t="str">
            <v>SO•1800•QB</v>
          </cell>
          <cell r="B445" t="str">
            <v>SO•1715•QB</v>
          </cell>
        </row>
        <row r="446">
          <cell r="A446" t="str">
            <v>SO•1845•QB</v>
          </cell>
          <cell r="B446" t="str">
            <v>SO•1800•QB</v>
          </cell>
        </row>
        <row r="447">
          <cell r="A447" t="str">
            <v>SO•1930•QB</v>
          </cell>
          <cell r="B447" t="str">
            <v>SO•1845•QB</v>
          </cell>
        </row>
        <row r="448">
          <cell r="A448" t="str">
            <v>SO•2015•QB</v>
          </cell>
          <cell r="B448" t="str">
            <v>SO•1930•QB</v>
          </cell>
        </row>
        <row r="449">
          <cell r="A449" t="str">
            <v>SO•2100•QB</v>
          </cell>
          <cell r="B449" t="str">
            <v>SO•2015•QB</v>
          </cell>
        </row>
        <row r="450">
          <cell r="A450" t="str">
            <v>MO•0800•QB</v>
          </cell>
          <cell r="B450" t="str">
            <v>MO•0845•QB</v>
          </cell>
          <cell r="C450" t="str">
            <v>A</v>
          </cell>
        </row>
        <row r="451">
          <cell r="A451" t="str">
            <v>MO•0845•QB</v>
          </cell>
          <cell r="B451" t="str">
            <v>MO•0800•QB</v>
          </cell>
        </row>
        <row r="452">
          <cell r="A452" t="str">
            <v>MO•0930•QB</v>
          </cell>
          <cell r="B452" t="str">
            <v>MO•0845•QB</v>
          </cell>
        </row>
        <row r="453">
          <cell r="A453" t="str">
            <v>MO•1015•QB</v>
          </cell>
          <cell r="B453" t="str">
            <v>MO•0930•QB</v>
          </cell>
        </row>
        <row r="454">
          <cell r="A454" t="str">
            <v>MO•1100•QB</v>
          </cell>
          <cell r="B454" t="str">
            <v>MO•1015•QB</v>
          </cell>
        </row>
        <row r="455">
          <cell r="A455" t="str">
            <v>MO•1145•QB</v>
          </cell>
          <cell r="B455" t="str">
            <v>MO•1100•QB</v>
          </cell>
        </row>
        <row r="456">
          <cell r="A456" t="str">
            <v>MO•1230•QB</v>
          </cell>
          <cell r="B456" t="str">
            <v>MO•1145•QB</v>
          </cell>
        </row>
        <row r="457">
          <cell r="A457" t="str">
            <v>SA•0900•QC</v>
          </cell>
          <cell r="B457" t="str">
            <v>SA•0945•QC</v>
          </cell>
          <cell r="C457" t="str">
            <v>A</v>
          </cell>
        </row>
        <row r="458">
          <cell r="A458" t="str">
            <v>SA•0945•QC</v>
          </cell>
          <cell r="B458" t="str">
            <v>SA•0900•QC</v>
          </cell>
        </row>
        <row r="459">
          <cell r="A459" t="str">
            <v>SA•1030•QC</v>
          </cell>
          <cell r="B459" t="str">
            <v>SA•0945•QC</v>
          </cell>
        </row>
        <row r="460">
          <cell r="A460" t="str">
            <v>SA•1115•QC</v>
          </cell>
          <cell r="B460" t="str">
            <v>SA•1030•QC</v>
          </cell>
        </row>
        <row r="461">
          <cell r="A461" t="str">
            <v>SA•1200•QC</v>
          </cell>
          <cell r="B461" t="str">
            <v>SA•1115•QC</v>
          </cell>
        </row>
        <row r="462">
          <cell r="A462" t="str">
            <v>SA•1245•QC</v>
          </cell>
          <cell r="B462" t="str">
            <v>SA•1200•QC</v>
          </cell>
        </row>
        <row r="463">
          <cell r="A463" t="str">
            <v>SA•1330•QC</v>
          </cell>
          <cell r="B463" t="str">
            <v>SA•1245•QC</v>
          </cell>
        </row>
        <row r="464">
          <cell r="A464" t="str">
            <v>SA•1415•QC</v>
          </cell>
          <cell r="B464" t="str">
            <v>SA•1330•QC</v>
          </cell>
        </row>
        <row r="465">
          <cell r="A465" t="str">
            <v>SA•1500•QC</v>
          </cell>
          <cell r="B465" t="str">
            <v>SA•1415•QC</v>
          </cell>
        </row>
        <row r="466">
          <cell r="A466" t="str">
            <v>SA•1545•QC</v>
          </cell>
          <cell r="B466" t="str">
            <v>SA•1500•QC</v>
          </cell>
        </row>
        <row r="467">
          <cell r="A467" t="str">
            <v>SA•1630•QC</v>
          </cell>
          <cell r="B467" t="str">
            <v>SA•1545•QC</v>
          </cell>
        </row>
        <row r="468">
          <cell r="A468" t="str">
            <v>SA•1715•QC</v>
          </cell>
          <cell r="B468" t="str">
            <v>SA•1630•QC</v>
          </cell>
        </row>
        <row r="469">
          <cell r="A469" t="str">
            <v>SA•1800•QC</v>
          </cell>
          <cell r="B469" t="str">
            <v>SA•1715•QC</v>
          </cell>
        </row>
        <row r="470">
          <cell r="A470" t="str">
            <v>SA•1845•QC</v>
          </cell>
          <cell r="B470" t="str">
            <v>SA•1800•QC</v>
          </cell>
        </row>
        <row r="471">
          <cell r="A471" t="str">
            <v>SA•1930•QC</v>
          </cell>
          <cell r="B471" t="str">
            <v>SA•1845•QC</v>
          </cell>
        </row>
        <row r="472">
          <cell r="A472" t="str">
            <v>SA•2015•QC</v>
          </cell>
          <cell r="B472" t="str">
            <v>SA•1930•QC</v>
          </cell>
        </row>
        <row r="473">
          <cell r="A473" t="str">
            <v>SA•2100•QC</v>
          </cell>
          <cell r="B473" t="str">
            <v>SA•2015•QC</v>
          </cell>
        </row>
        <row r="474">
          <cell r="A474" t="str">
            <v>SO•0900•QC</v>
          </cell>
          <cell r="B474" t="str">
            <v>SO•0945•QC</v>
          </cell>
          <cell r="C474" t="str">
            <v>A</v>
          </cell>
        </row>
        <row r="475">
          <cell r="A475" t="str">
            <v>SO•0945•QC</v>
          </cell>
          <cell r="B475" t="str">
            <v>SO•0900•QC</v>
          </cell>
        </row>
        <row r="476">
          <cell r="A476" t="str">
            <v>SO•1030•QC</v>
          </cell>
          <cell r="B476" t="str">
            <v>SO•0945•QC</v>
          </cell>
        </row>
        <row r="477">
          <cell r="A477" t="str">
            <v>SO•1115•QC</v>
          </cell>
          <cell r="B477" t="str">
            <v>SO•1030•QC</v>
          </cell>
        </row>
        <row r="478">
          <cell r="A478" t="str">
            <v>SO•1200•QC</v>
          </cell>
          <cell r="B478" t="str">
            <v>SO•1115•QC</v>
          </cell>
        </row>
        <row r="479">
          <cell r="A479" t="str">
            <v>SO•1245•QC</v>
          </cell>
          <cell r="B479" t="str">
            <v>SO•1200•QC</v>
          </cell>
        </row>
        <row r="480">
          <cell r="A480" t="str">
            <v>SO•1330•QC</v>
          </cell>
          <cell r="B480" t="str">
            <v>SO•1245•QC</v>
          </cell>
        </row>
        <row r="481">
          <cell r="A481" t="str">
            <v>SO•1415•QC</v>
          </cell>
          <cell r="B481" t="str">
            <v>SO•1330•QC</v>
          </cell>
        </row>
        <row r="482">
          <cell r="A482" t="str">
            <v>SO•1500•QC</v>
          </cell>
          <cell r="B482" t="str">
            <v>SO•1415•QC</v>
          </cell>
        </row>
        <row r="483">
          <cell r="A483" t="str">
            <v>SO•1545•QC</v>
          </cell>
          <cell r="B483" t="str">
            <v>SO•1500•QC</v>
          </cell>
        </row>
        <row r="484">
          <cell r="A484" t="str">
            <v>SO•1630•QC</v>
          </cell>
          <cell r="B484" t="str">
            <v>SO•1545•QC</v>
          </cell>
        </row>
        <row r="485">
          <cell r="A485" t="str">
            <v>SO•1715•QC</v>
          </cell>
          <cell r="B485" t="str">
            <v>SO•1630•QC</v>
          </cell>
        </row>
        <row r="486">
          <cell r="A486" t="str">
            <v>SO•1800•QC</v>
          </cell>
          <cell r="B486" t="str">
            <v>SO•1715•QC</v>
          </cell>
        </row>
        <row r="487">
          <cell r="A487" t="str">
            <v>SO•1845•QC</v>
          </cell>
          <cell r="B487" t="str">
            <v>SO•1800•QC</v>
          </cell>
        </row>
        <row r="488">
          <cell r="A488" t="str">
            <v>SO•1930•QC</v>
          </cell>
          <cell r="B488" t="str">
            <v>SO•1845•QC</v>
          </cell>
        </row>
        <row r="489">
          <cell r="A489" t="str">
            <v>SO•2015•QC</v>
          </cell>
          <cell r="B489" t="str">
            <v>SO•1930•QC</v>
          </cell>
        </row>
        <row r="490">
          <cell r="A490" t="str">
            <v>SO•2100•QC</v>
          </cell>
          <cell r="B490" t="str">
            <v>SO•2015•QC</v>
          </cell>
        </row>
        <row r="491">
          <cell r="A491" t="str">
            <v>MO•0800•QC</v>
          </cell>
          <cell r="B491" t="str">
            <v>MO•0845•QC</v>
          </cell>
          <cell r="C491" t="str">
            <v>A</v>
          </cell>
        </row>
        <row r="492">
          <cell r="A492" t="str">
            <v>MO•0845•QC</v>
          </cell>
          <cell r="B492" t="str">
            <v>MO•0800•QC</v>
          </cell>
        </row>
        <row r="493">
          <cell r="A493" t="str">
            <v>MO•0930•QC</v>
          </cell>
          <cell r="B493" t="str">
            <v>MO•0845•QC</v>
          </cell>
        </row>
        <row r="494">
          <cell r="A494" t="str">
            <v>MO•1015•QC</v>
          </cell>
          <cell r="B494" t="str">
            <v>MO•0930•QC</v>
          </cell>
        </row>
        <row r="495">
          <cell r="A495" t="str">
            <v>MO•1100•QC</v>
          </cell>
          <cell r="B495" t="str">
            <v>MO•1015•QC</v>
          </cell>
        </row>
        <row r="496">
          <cell r="A496" t="str">
            <v>MO•1145•QC</v>
          </cell>
          <cell r="B496" t="str">
            <v>MO•1100•QC</v>
          </cell>
        </row>
        <row r="497">
          <cell r="A497" t="str">
            <v>MO•1230•QC</v>
          </cell>
          <cell r="B497" t="str">
            <v>MO•1145•QC</v>
          </cell>
        </row>
        <row r="498">
          <cell r="A498" t="str">
            <v>SA•0900•QD</v>
          </cell>
          <cell r="B498" t="str">
            <v>SA•0945•QD</v>
          </cell>
          <cell r="C498" t="str">
            <v>A</v>
          </cell>
        </row>
        <row r="499">
          <cell r="A499" t="str">
            <v>SA•0945•QD</v>
          </cell>
          <cell r="B499" t="str">
            <v>SA•0900•QD</v>
          </cell>
        </row>
        <row r="500">
          <cell r="A500" t="str">
            <v>SA•1030•QD</v>
          </cell>
          <cell r="B500" t="str">
            <v>SA•0945•QD</v>
          </cell>
        </row>
        <row r="501">
          <cell r="A501" t="str">
            <v>SA•1115•QD</v>
          </cell>
          <cell r="B501" t="str">
            <v>SA•1030•QD</v>
          </cell>
        </row>
        <row r="502">
          <cell r="A502" t="str">
            <v>SA•1200•QD</v>
          </cell>
          <cell r="B502" t="str">
            <v>SA•1115•QD</v>
          </cell>
        </row>
        <row r="503">
          <cell r="A503" t="str">
            <v>SA•1245•QD</v>
          </cell>
          <cell r="B503" t="str">
            <v>SA•1200•QD</v>
          </cell>
        </row>
        <row r="504">
          <cell r="A504" t="str">
            <v>SA•1330•QD</v>
          </cell>
          <cell r="B504" t="str">
            <v>SA•1245•QD</v>
          </cell>
        </row>
        <row r="505">
          <cell r="A505" t="str">
            <v>SA•1415•QD</v>
          </cell>
          <cell r="B505" t="str">
            <v>SA•1330•QD</v>
          </cell>
        </row>
        <row r="506">
          <cell r="A506" t="str">
            <v>SA•1500•QD</v>
          </cell>
          <cell r="B506" t="str">
            <v>SA•1415•QD</v>
          </cell>
        </row>
        <row r="507">
          <cell r="A507" t="str">
            <v>SA•1545•QD</v>
          </cell>
          <cell r="B507" t="str">
            <v>SA•1500•QD</v>
          </cell>
        </row>
        <row r="508">
          <cell r="A508" t="str">
            <v>SA•1630•QD</v>
          </cell>
          <cell r="B508" t="str">
            <v>SA•1545•QD</v>
          </cell>
        </row>
        <row r="509">
          <cell r="A509" t="str">
            <v>SA•1715•QD</v>
          </cell>
          <cell r="B509" t="str">
            <v>SA•1630•QD</v>
          </cell>
        </row>
        <row r="510">
          <cell r="A510" t="str">
            <v>SA•1800•QD</v>
          </cell>
          <cell r="B510" t="str">
            <v>SA•1715•QD</v>
          </cell>
        </row>
        <row r="511">
          <cell r="A511" t="str">
            <v>SA•1845•QD</v>
          </cell>
          <cell r="B511" t="str">
            <v>SA•1800•QD</v>
          </cell>
        </row>
        <row r="512">
          <cell r="A512" t="str">
            <v>SA•1930•QD</v>
          </cell>
          <cell r="B512" t="str">
            <v>SA•1845•QD</v>
          </cell>
        </row>
        <row r="513">
          <cell r="A513" t="str">
            <v>SA•2015•QD</v>
          </cell>
          <cell r="B513" t="str">
            <v>SA•1930•QD</v>
          </cell>
        </row>
        <row r="514">
          <cell r="A514" t="str">
            <v>SA•2100•QD</v>
          </cell>
          <cell r="B514" t="str">
            <v>SA•2015•QD</v>
          </cell>
        </row>
        <row r="515">
          <cell r="A515" t="str">
            <v>SO•0900•QD</v>
          </cell>
          <cell r="B515" t="str">
            <v>SO•0945•QD</v>
          </cell>
          <cell r="C515" t="str">
            <v>A</v>
          </cell>
        </row>
        <row r="516">
          <cell r="A516" t="str">
            <v>SO•0945•QD</v>
          </cell>
          <cell r="B516" t="str">
            <v>SO•0900•QD</v>
          </cell>
        </row>
        <row r="517">
          <cell r="A517" t="str">
            <v>SO•1030•QD</v>
          </cell>
          <cell r="B517" t="str">
            <v>SO•0945•QD</v>
          </cell>
        </row>
        <row r="518">
          <cell r="A518" t="str">
            <v>SO•1115•QD</v>
          </cell>
          <cell r="B518" t="str">
            <v>SO•1030•QD</v>
          </cell>
        </row>
        <row r="519">
          <cell r="A519" t="str">
            <v>SO•1200•QD</v>
          </cell>
          <cell r="B519" t="str">
            <v>SO•1115•QD</v>
          </cell>
        </row>
        <row r="520">
          <cell r="A520" t="str">
            <v>SO•1245•QD</v>
          </cell>
          <cell r="B520" t="str">
            <v>SO•1200•QD</v>
          </cell>
        </row>
        <row r="521">
          <cell r="A521" t="str">
            <v>SO•1330•QD</v>
          </cell>
          <cell r="B521" t="str">
            <v>SO•1245•QD</v>
          </cell>
        </row>
        <row r="522">
          <cell r="A522" t="str">
            <v>SO•1415•QD</v>
          </cell>
          <cell r="B522" t="str">
            <v>SO•1330•QD</v>
          </cell>
        </row>
        <row r="523">
          <cell r="A523" t="str">
            <v>SO•1500•QD</v>
          </cell>
          <cell r="B523" t="str">
            <v>SO•1415•QD</v>
          </cell>
        </row>
        <row r="524">
          <cell r="A524" t="str">
            <v>SO•1545•QD</v>
          </cell>
          <cell r="B524" t="str">
            <v>SO•1500•QD</v>
          </cell>
        </row>
        <row r="525">
          <cell r="A525" t="str">
            <v>SO•1630•QD</v>
          </cell>
          <cell r="B525" t="str">
            <v>SO•1545•QD</v>
          </cell>
        </row>
        <row r="526">
          <cell r="A526" t="str">
            <v>SO•1715•QD</v>
          </cell>
          <cell r="B526" t="str">
            <v>SO•1630•QD</v>
          </cell>
        </row>
        <row r="527">
          <cell r="A527" t="str">
            <v>SO•1800•QD</v>
          </cell>
          <cell r="B527" t="str">
            <v>SO•1715•QD</v>
          </cell>
        </row>
        <row r="528">
          <cell r="A528" t="str">
            <v>SO•1845•QD</v>
          </cell>
          <cell r="B528" t="str">
            <v>SO•1800•QD</v>
          </cell>
        </row>
        <row r="529">
          <cell r="A529" t="str">
            <v>SO•1930•QD</v>
          </cell>
          <cell r="B529" t="str">
            <v>SO•1845•QD</v>
          </cell>
        </row>
        <row r="530">
          <cell r="A530" t="str">
            <v>SO•2015•QD</v>
          </cell>
          <cell r="B530" t="str">
            <v>SO•1930•QD</v>
          </cell>
        </row>
        <row r="531">
          <cell r="A531" t="str">
            <v>SO•2100•QD</v>
          </cell>
          <cell r="B531" t="str">
            <v>SO•2015•QD</v>
          </cell>
        </row>
        <row r="532">
          <cell r="A532" t="str">
            <v>MO•0800•QD</v>
          </cell>
          <cell r="B532" t="str">
            <v>MO•0845•QD</v>
          </cell>
          <cell r="C532" t="str">
            <v>A</v>
          </cell>
        </row>
        <row r="533">
          <cell r="A533" t="str">
            <v>MO•0845•QD</v>
          </cell>
          <cell r="B533" t="str">
            <v>MO•0800•QD</v>
          </cell>
        </row>
        <row r="534">
          <cell r="A534" t="str">
            <v>MO•0930•QD</v>
          </cell>
          <cell r="B534" t="str">
            <v>MO•0845•QD</v>
          </cell>
        </row>
        <row r="535">
          <cell r="A535" t="str">
            <v>MO•1015•QD</v>
          </cell>
          <cell r="B535" t="str">
            <v>MO•0930•QD</v>
          </cell>
        </row>
        <row r="536">
          <cell r="A536" t="str">
            <v>MO•1100•QD</v>
          </cell>
          <cell r="B536" t="str">
            <v>MO•1015•QD</v>
          </cell>
        </row>
        <row r="537">
          <cell r="A537" t="str">
            <v>MO•1150•QD</v>
          </cell>
          <cell r="B537" t="str">
            <v>MO•1100•QD</v>
          </cell>
          <cell r="C537" t="str">
            <v>B</v>
          </cell>
        </row>
        <row r="538">
          <cell r="A538" t="str">
            <v>MO•1240•QD</v>
          </cell>
          <cell r="B538" t="str">
            <v>MO•1150•QD</v>
          </cell>
          <cell r="C538" t="str">
            <v>B</v>
          </cell>
        </row>
        <row r="539">
          <cell r="A539" t="str">
            <v>SA•0900RA</v>
          </cell>
          <cell r="B539" t="str">
            <v>SA•0945RA</v>
          </cell>
          <cell r="C539" t="str">
            <v>A</v>
          </cell>
        </row>
        <row r="540">
          <cell r="A540" t="str">
            <v>SA•0945RA</v>
          </cell>
          <cell r="B540" t="str">
            <v>SA•0900RA</v>
          </cell>
        </row>
        <row r="541">
          <cell r="A541" t="str">
            <v>SA•1030RA</v>
          </cell>
          <cell r="B541" t="str">
            <v>SA•0945RA</v>
          </cell>
        </row>
        <row r="542">
          <cell r="A542" t="str">
            <v>SA•1115RA</v>
          </cell>
          <cell r="B542" t="str">
            <v>SA•1030RA</v>
          </cell>
        </row>
        <row r="543">
          <cell r="A543" t="str">
            <v>SA•1200RA</v>
          </cell>
          <cell r="B543" t="str">
            <v>SA•1115RA</v>
          </cell>
        </row>
        <row r="544">
          <cell r="A544" t="str">
            <v>SA•1245RA</v>
          </cell>
          <cell r="B544" t="str">
            <v>SA•1200RA</v>
          </cell>
        </row>
        <row r="545">
          <cell r="A545" t="str">
            <v>SA•1330RA</v>
          </cell>
          <cell r="B545" t="str">
            <v>SA•1245RA</v>
          </cell>
        </row>
        <row r="546">
          <cell r="A546" t="str">
            <v>SA•1415RA</v>
          </cell>
          <cell r="B546" t="str">
            <v>SA•1330RA</v>
          </cell>
        </row>
        <row r="547">
          <cell r="A547" t="str">
            <v>SA•1500RA</v>
          </cell>
          <cell r="B547" t="str">
            <v>SA•1415RA</v>
          </cell>
        </row>
        <row r="548">
          <cell r="A548" t="str">
            <v>SA•1545RA</v>
          </cell>
          <cell r="B548" t="str">
            <v>SA•1500RA</v>
          </cell>
        </row>
        <row r="549">
          <cell r="A549" t="str">
            <v>SA•1630RA</v>
          </cell>
          <cell r="B549" t="str">
            <v>SA•1545RA</v>
          </cell>
        </row>
        <row r="550">
          <cell r="A550" t="str">
            <v>SA•1715RA</v>
          </cell>
          <cell r="B550" t="str">
            <v>SA•1630RA</v>
          </cell>
        </row>
        <row r="551">
          <cell r="A551" t="str">
            <v>SA•1800RA</v>
          </cell>
          <cell r="B551" t="str">
            <v>SA•1715RA</v>
          </cell>
        </row>
        <row r="552">
          <cell r="A552" t="str">
            <v>SA•1845RA</v>
          </cell>
          <cell r="B552" t="str">
            <v>SA•1800RA</v>
          </cell>
        </row>
        <row r="553">
          <cell r="A553" t="str">
            <v>SA•1930RA</v>
          </cell>
          <cell r="B553" t="str">
            <v>SA•1845RA</v>
          </cell>
        </row>
        <row r="554">
          <cell r="A554" t="str">
            <v>SA•2015RA</v>
          </cell>
          <cell r="B554" t="str">
            <v>SA•1930RA</v>
          </cell>
        </row>
        <row r="555">
          <cell r="A555" t="str">
            <v>SA•2100RA</v>
          </cell>
          <cell r="B555" t="str">
            <v>SA•2015RA</v>
          </cell>
        </row>
        <row r="556">
          <cell r="A556" t="str">
            <v>SO•0900RA</v>
          </cell>
          <cell r="B556" t="str">
            <v>SO•0945RA</v>
          </cell>
          <cell r="C556" t="str">
            <v>A</v>
          </cell>
        </row>
        <row r="557">
          <cell r="A557" t="str">
            <v>SO•0945RA</v>
          </cell>
          <cell r="B557" t="str">
            <v>SO•0900RA</v>
          </cell>
        </row>
        <row r="558">
          <cell r="A558" t="str">
            <v>SO•1030RA</v>
          </cell>
          <cell r="B558" t="str">
            <v>SO•0945RA</v>
          </cell>
        </row>
        <row r="559">
          <cell r="A559" t="str">
            <v>SO•1115RA</v>
          </cell>
          <cell r="B559" t="str">
            <v>SO•1030RA</v>
          </cell>
        </row>
        <row r="560">
          <cell r="A560" t="str">
            <v>SO•1200RA</v>
          </cell>
          <cell r="B560" t="str">
            <v>SO•1115RA</v>
          </cell>
        </row>
        <row r="561">
          <cell r="A561" t="str">
            <v>SO•1245RA</v>
          </cell>
          <cell r="B561" t="str">
            <v>SO•1200RA</v>
          </cell>
        </row>
        <row r="562">
          <cell r="A562" t="str">
            <v>SO•1330RA</v>
          </cell>
          <cell r="B562" t="str">
            <v>SO•1245RA</v>
          </cell>
        </row>
        <row r="563">
          <cell r="A563" t="str">
            <v>SO•1415RA</v>
          </cell>
          <cell r="B563" t="str">
            <v>SO•1330RA</v>
          </cell>
        </row>
        <row r="564">
          <cell r="A564" t="str">
            <v>SO•1500RA</v>
          </cell>
          <cell r="B564" t="str">
            <v>SO•1415RA</v>
          </cell>
        </row>
        <row r="565">
          <cell r="A565" t="str">
            <v>SO•1545RA</v>
          </cell>
          <cell r="B565" t="str">
            <v>SO•1500RA</v>
          </cell>
        </row>
        <row r="566">
          <cell r="A566" t="str">
            <v>SO•1630RA</v>
          </cell>
          <cell r="B566" t="str">
            <v>SO•1545RA</v>
          </cell>
        </row>
        <row r="567">
          <cell r="A567" t="str">
            <v>SO•1715RA</v>
          </cell>
          <cell r="B567" t="str">
            <v>SO•1630RA</v>
          </cell>
        </row>
        <row r="568">
          <cell r="A568" t="str">
            <v>SO•1800RA</v>
          </cell>
          <cell r="B568" t="str">
            <v>SO•1715RA</v>
          </cell>
        </row>
        <row r="569">
          <cell r="A569" t="str">
            <v>SO•1845RA</v>
          </cell>
          <cell r="B569" t="str">
            <v>SO•1800RA</v>
          </cell>
        </row>
        <row r="570">
          <cell r="A570" t="str">
            <v>SO•1930RA</v>
          </cell>
          <cell r="B570" t="str">
            <v>SO•1845RA</v>
          </cell>
        </row>
        <row r="571">
          <cell r="A571" t="str">
            <v>SO•2015RA</v>
          </cell>
          <cell r="B571" t="str">
            <v>SO•1930RA</v>
          </cell>
        </row>
        <row r="572">
          <cell r="A572" t="str">
            <v>SO•2100RA</v>
          </cell>
          <cell r="B572" t="str">
            <v>SO•2015RA</v>
          </cell>
        </row>
        <row r="573">
          <cell r="A573" t="str">
            <v>MO•0800RA</v>
          </cell>
          <cell r="B573" t="str">
            <v>MO•0845RA</v>
          </cell>
          <cell r="C573" t="str">
            <v>A</v>
          </cell>
        </row>
        <row r="574">
          <cell r="A574" t="str">
            <v>MO•0845RA</v>
          </cell>
          <cell r="B574" t="str">
            <v>MO•0800RA</v>
          </cell>
        </row>
        <row r="575">
          <cell r="A575" t="str">
            <v>MO•0930RA</v>
          </cell>
          <cell r="B575" t="str">
            <v>MO•0845RA</v>
          </cell>
        </row>
        <row r="576">
          <cell r="A576" t="str">
            <v>MO•1015RA</v>
          </cell>
          <cell r="B576" t="str">
            <v>MO•0930RA</v>
          </cell>
        </row>
        <row r="577">
          <cell r="A577" t="str">
            <v>MO•1100RA</v>
          </cell>
          <cell r="B577" t="str">
            <v>MO•1015RA</v>
          </cell>
        </row>
        <row r="578">
          <cell r="A578" t="str">
            <v>MO•1145RA</v>
          </cell>
          <cell r="B578" t="str">
            <v>MO•1100RA</v>
          </cell>
        </row>
        <row r="579">
          <cell r="A579" t="str">
            <v>MO•1230RA</v>
          </cell>
          <cell r="B579" t="str">
            <v>MO•1145RA</v>
          </cell>
        </row>
        <row r="580">
          <cell r="A580" t="str">
            <v>SA•0900RB</v>
          </cell>
          <cell r="B580" t="str">
            <v>SA•0945RB</v>
          </cell>
          <cell r="C580" t="str">
            <v>A</v>
          </cell>
        </row>
        <row r="581">
          <cell r="A581" t="str">
            <v>SA•0945RB</v>
          </cell>
          <cell r="B581" t="str">
            <v>SA•0900RB</v>
          </cell>
        </row>
        <row r="582">
          <cell r="A582" t="str">
            <v>SA•1030RB</v>
          </cell>
          <cell r="B582" t="str">
            <v>SA•0945RB</v>
          </cell>
        </row>
        <row r="583">
          <cell r="A583" t="str">
            <v>SA•1115RB</v>
          </cell>
          <cell r="B583" t="str">
            <v>SA•1030RB</v>
          </cell>
        </row>
        <row r="584">
          <cell r="A584" t="str">
            <v>SA•1200RB</v>
          </cell>
          <cell r="B584" t="str">
            <v>SA•1115RB</v>
          </cell>
        </row>
        <row r="585">
          <cell r="A585" t="str">
            <v>SA•1245RB</v>
          </cell>
          <cell r="B585" t="str">
            <v>SA•1200RB</v>
          </cell>
        </row>
        <row r="586">
          <cell r="A586" t="str">
            <v>SA•1330RB</v>
          </cell>
          <cell r="B586" t="str">
            <v>SA•1245RB</v>
          </cell>
        </row>
        <row r="587">
          <cell r="A587" t="str">
            <v>SA•1415RB</v>
          </cell>
          <cell r="B587" t="str">
            <v>SA•1330RB</v>
          </cell>
        </row>
        <row r="588">
          <cell r="A588" t="str">
            <v>SA•1500RB</v>
          </cell>
          <cell r="B588" t="str">
            <v>SA•1415RB</v>
          </cell>
        </row>
        <row r="589">
          <cell r="A589" t="str">
            <v>SA•1545RB</v>
          </cell>
          <cell r="B589" t="str">
            <v>SA•1500RB</v>
          </cell>
        </row>
        <row r="590">
          <cell r="A590" t="str">
            <v>SA•1630RB</v>
          </cell>
          <cell r="B590" t="str">
            <v>SA•1545RB</v>
          </cell>
        </row>
        <row r="591">
          <cell r="A591" t="str">
            <v>SA•1715RB</v>
          </cell>
          <cell r="B591" t="str">
            <v>SA•1630RB</v>
          </cell>
        </row>
        <row r="592">
          <cell r="A592" t="str">
            <v>SA•1800RB</v>
          </cell>
          <cell r="B592" t="str">
            <v>SA•1715RB</v>
          </cell>
        </row>
        <row r="593">
          <cell r="A593" t="str">
            <v>SA•1845RB</v>
          </cell>
          <cell r="B593" t="str">
            <v>SA•1800RB</v>
          </cell>
        </row>
        <row r="594">
          <cell r="A594" t="str">
            <v>SA•1930RB</v>
          </cell>
          <cell r="B594" t="str">
            <v>SA•1845RB</v>
          </cell>
        </row>
        <row r="595">
          <cell r="A595" t="str">
            <v>SA•2015RB</v>
          </cell>
          <cell r="B595" t="str">
            <v>SA•1930RB</v>
          </cell>
        </row>
        <row r="596">
          <cell r="A596" t="str">
            <v>SA•2100RB</v>
          </cell>
          <cell r="B596" t="str">
            <v>SA•2015RB</v>
          </cell>
        </row>
        <row r="597">
          <cell r="A597" t="str">
            <v>SO•0900RB</v>
          </cell>
          <cell r="B597" t="str">
            <v>SO•0945RB</v>
          </cell>
          <cell r="C597" t="str">
            <v>A</v>
          </cell>
        </row>
        <row r="598">
          <cell r="A598" t="str">
            <v>SO•0945RB</v>
          </cell>
          <cell r="B598" t="str">
            <v>SO•0900RB</v>
          </cell>
        </row>
        <row r="599">
          <cell r="A599" t="str">
            <v>SO•1030RB</v>
          </cell>
          <cell r="B599" t="str">
            <v>SO•0945RB</v>
          </cell>
        </row>
        <row r="600">
          <cell r="A600" t="str">
            <v>SO•1115RB</v>
          </cell>
          <cell r="B600" t="str">
            <v>SO•1030RB</v>
          </cell>
        </row>
        <row r="601">
          <cell r="A601" t="str">
            <v>SO•1200RB</v>
          </cell>
          <cell r="B601" t="str">
            <v>SO•1115RB</v>
          </cell>
        </row>
        <row r="602">
          <cell r="A602" t="str">
            <v>SO•1245RB</v>
          </cell>
          <cell r="B602" t="str">
            <v>SO•1200RB</v>
          </cell>
        </row>
        <row r="603">
          <cell r="A603" t="str">
            <v>SO•1330RB</v>
          </cell>
          <cell r="B603" t="str">
            <v>SO•1245RB</v>
          </cell>
        </row>
        <row r="604">
          <cell r="A604" t="str">
            <v>SO•1415RB</v>
          </cell>
          <cell r="B604" t="str">
            <v>SO•1330RB</v>
          </cell>
        </row>
        <row r="605">
          <cell r="A605" t="str">
            <v>SO•1500RB</v>
          </cell>
          <cell r="B605" t="str">
            <v>SO•1415RB</v>
          </cell>
        </row>
        <row r="606">
          <cell r="A606" t="str">
            <v>SO•1545RB</v>
          </cell>
          <cell r="B606" t="str">
            <v>SO•1500RB</v>
          </cell>
        </row>
        <row r="607">
          <cell r="A607" t="str">
            <v>SO•1630RB</v>
          </cell>
          <cell r="B607" t="str">
            <v>SO•1545RB</v>
          </cell>
        </row>
        <row r="608">
          <cell r="A608" t="str">
            <v>SO•1715RB</v>
          </cell>
          <cell r="B608" t="str">
            <v>SO•1630RB</v>
          </cell>
        </row>
        <row r="609">
          <cell r="A609" t="str">
            <v>SO•1800RB</v>
          </cell>
          <cell r="B609" t="str">
            <v>SO•1715RB</v>
          </cell>
        </row>
        <row r="610">
          <cell r="A610" t="str">
            <v>SO•1845RB</v>
          </cell>
          <cell r="B610" t="str">
            <v>SO•1800RB</v>
          </cell>
        </row>
        <row r="611">
          <cell r="A611" t="str">
            <v>SO•1930RB</v>
          </cell>
          <cell r="B611" t="str">
            <v>SO•1845RB</v>
          </cell>
        </row>
        <row r="612">
          <cell r="A612" t="str">
            <v>SO•2015RB</v>
          </cell>
          <cell r="B612" t="str">
            <v>SO•1930RB</v>
          </cell>
        </row>
        <row r="613">
          <cell r="A613" t="str">
            <v>SO•2100RB</v>
          </cell>
          <cell r="B613" t="str">
            <v>SO•2015RB</v>
          </cell>
        </row>
        <row r="614">
          <cell r="A614" t="str">
            <v>MO•0800RB</v>
          </cell>
          <cell r="B614" t="str">
            <v>MO•0845RB</v>
          </cell>
          <cell r="C614" t="str">
            <v>A</v>
          </cell>
        </row>
        <row r="615">
          <cell r="A615" t="str">
            <v>MO•0845RB</v>
          </cell>
          <cell r="B615" t="str">
            <v>MO•0800RB</v>
          </cell>
        </row>
        <row r="616">
          <cell r="A616" t="str">
            <v>MO•0930RB</v>
          </cell>
          <cell r="B616" t="str">
            <v>MO•0845RB</v>
          </cell>
        </row>
        <row r="617">
          <cell r="A617" t="str">
            <v>MO•1015RB</v>
          </cell>
          <cell r="B617" t="str">
            <v>MO•0930RB</v>
          </cell>
        </row>
        <row r="618">
          <cell r="A618" t="str">
            <v>MO•1100RB</v>
          </cell>
          <cell r="B618" t="str">
            <v>MO•1015RB</v>
          </cell>
        </row>
        <row r="619">
          <cell r="A619" t="str">
            <v>MO•1145RB</v>
          </cell>
          <cell r="B619" t="str">
            <v>MO•1100RB</v>
          </cell>
        </row>
        <row r="620">
          <cell r="A620" t="str">
            <v>MO•1230RB</v>
          </cell>
          <cell r="B620" t="str">
            <v>MO•1145RB</v>
          </cell>
        </row>
        <row r="621">
          <cell r="A621" t="str">
            <v>SA•0900•T</v>
          </cell>
          <cell r="B621" t="str">
            <v>SA•0945•T</v>
          </cell>
          <cell r="C621" t="str">
            <v>A</v>
          </cell>
        </row>
        <row r="622">
          <cell r="A622" t="str">
            <v>SA•0945•T</v>
          </cell>
          <cell r="B622" t="str">
            <v>SA•0900•T</v>
          </cell>
        </row>
        <row r="623">
          <cell r="A623" t="str">
            <v>SA•1030•T</v>
          </cell>
          <cell r="B623" t="str">
            <v>SA•0945•T</v>
          </cell>
        </row>
        <row r="624">
          <cell r="A624" t="str">
            <v>SA•1115•T</v>
          </cell>
          <cell r="B624" t="str">
            <v>SA•1030•T</v>
          </cell>
        </row>
        <row r="625">
          <cell r="A625" t="str">
            <v>SA•1200•T</v>
          </cell>
          <cell r="B625" t="str">
            <v>SA•1115•T</v>
          </cell>
        </row>
        <row r="626">
          <cell r="A626" t="str">
            <v>SA•1245•T</v>
          </cell>
          <cell r="B626" t="str">
            <v>SA•1200•T</v>
          </cell>
        </row>
        <row r="627">
          <cell r="A627" t="str">
            <v>SA•1330•T</v>
          </cell>
          <cell r="B627" t="str">
            <v>SA•1245•T</v>
          </cell>
        </row>
        <row r="628">
          <cell r="A628" t="str">
            <v>SA•1415•T</v>
          </cell>
          <cell r="B628" t="str">
            <v>SA•1330•T</v>
          </cell>
        </row>
        <row r="629">
          <cell r="A629" t="str">
            <v>SA•1500•T</v>
          </cell>
          <cell r="B629" t="str">
            <v>SA•1415•T</v>
          </cell>
        </row>
        <row r="630">
          <cell r="A630" t="str">
            <v>SA•1545•T</v>
          </cell>
          <cell r="B630" t="str">
            <v>SA•1500•T</v>
          </cell>
        </row>
        <row r="631">
          <cell r="A631" t="str">
            <v>SA•1630•T</v>
          </cell>
          <cell r="B631" t="str">
            <v>SA•1545•T</v>
          </cell>
        </row>
        <row r="632">
          <cell r="A632" t="str">
            <v>SA•1715•T</v>
          </cell>
          <cell r="B632" t="str">
            <v>SA•1630•T</v>
          </cell>
        </row>
        <row r="633">
          <cell r="A633" t="str">
            <v>SA•1800•T</v>
          </cell>
          <cell r="B633" t="str">
            <v>SA•1715•T</v>
          </cell>
        </row>
        <row r="634">
          <cell r="A634" t="str">
            <v>SA•1845•T</v>
          </cell>
          <cell r="B634" t="str">
            <v>SA•1800•T</v>
          </cell>
        </row>
        <row r="635">
          <cell r="A635" t="str">
            <v>SA•1930•T</v>
          </cell>
          <cell r="B635" t="str">
            <v>SA•1845•T</v>
          </cell>
        </row>
        <row r="636">
          <cell r="A636" t="str">
            <v>SA•2015•T</v>
          </cell>
          <cell r="B636" t="str">
            <v>SA•1930•T</v>
          </cell>
        </row>
        <row r="637">
          <cell r="A637" t="str">
            <v>SA•2100•T</v>
          </cell>
          <cell r="B637" t="str">
            <v>SA•2015•T</v>
          </cell>
        </row>
        <row r="638">
          <cell r="A638" t="str">
            <v>SO•0900•T</v>
          </cell>
          <cell r="B638" t="str">
            <v>SO•0945•T</v>
          </cell>
          <cell r="C638" t="str">
            <v>A</v>
          </cell>
        </row>
        <row r="639">
          <cell r="A639" t="str">
            <v>SO•0945•T</v>
          </cell>
          <cell r="B639" t="str">
            <v>SO•0900•T</v>
          </cell>
        </row>
        <row r="640">
          <cell r="A640" t="str">
            <v>SO•1030•T</v>
          </cell>
          <cell r="B640" t="str">
            <v>SO•0945•T</v>
          </cell>
        </row>
        <row r="641">
          <cell r="A641" t="str">
            <v>SO•1115•T</v>
          </cell>
          <cell r="B641" t="str">
            <v>SO•1030•T</v>
          </cell>
        </row>
        <row r="642">
          <cell r="A642" t="str">
            <v>SO•1200•T</v>
          </cell>
          <cell r="B642" t="str">
            <v>SO•1115•T</v>
          </cell>
        </row>
        <row r="643">
          <cell r="A643" t="str">
            <v>SO•1245•T</v>
          </cell>
          <cell r="B643" t="str">
            <v>SO•1200•T</v>
          </cell>
        </row>
        <row r="644">
          <cell r="A644" t="str">
            <v>SO•1330•T</v>
          </cell>
          <cell r="B644" t="str">
            <v>SO•1245•T</v>
          </cell>
        </row>
        <row r="645">
          <cell r="A645" t="str">
            <v>SO•1415•T</v>
          </cell>
          <cell r="B645" t="str">
            <v>SO•1330•T</v>
          </cell>
        </row>
        <row r="646">
          <cell r="A646" t="str">
            <v>SO•1500•T</v>
          </cell>
          <cell r="B646" t="str">
            <v>SO•1415•T</v>
          </cell>
        </row>
        <row r="647">
          <cell r="A647" t="str">
            <v>SO•1545•T</v>
          </cell>
          <cell r="B647" t="str">
            <v>SO•1500•T</v>
          </cell>
        </row>
        <row r="648">
          <cell r="A648" t="str">
            <v>SO•1630•T</v>
          </cell>
          <cell r="B648" t="str">
            <v>SO•1545•T</v>
          </cell>
        </row>
        <row r="649">
          <cell r="A649" t="str">
            <v>SO•1715•T</v>
          </cell>
          <cell r="B649" t="str">
            <v>SO•1630•T</v>
          </cell>
        </row>
        <row r="650">
          <cell r="A650" t="str">
            <v>SO•1800•T</v>
          </cell>
          <cell r="B650" t="str">
            <v>SO•1715•T</v>
          </cell>
        </row>
        <row r="651">
          <cell r="A651" t="str">
            <v>SO•1845•T</v>
          </cell>
          <cell r="B651" t="str">
            <v>SO•1800•T</v>
          </cell>
        </row>
        <row r="652">
          <cell r="A652" t="str">
            <v>SO•1930•T</v>
          </cell>
          <cell r="B652" t="str">
            <v>SO•1845•T</v>
          </cell>
        </row>
        <row r="653">
          <cell r="A653" t="str">
            <v>SO•2015•T</v>
          </cell>
          <cell r="B653" t="str">
            <v>SO•1930•T</v>
          </cell>
        </row>
        <row r="654">
          <cell r="A654" t="str">
            <v>SO•2100•T</v>
          </cell>
          <cell r="B654" t="str">
            <v>SO•2015•T</v>
          </cell>
        </row>
        <row r="655">
          <cell r="A655" t="str">
            <v>MO•0800•T</v>
          </cell>
          <cell r="B655" t="str">
            <v>MO•0845•T</v>
          </cell>
          <cell r="C655" t="str">
            <v>A</v>
          </cell>
        </row>
        <row r="656">
          <cell r="A656" t="str">
            <v>MO•0845•T</v>
          </cell>
          <cell r="B656" t="str">
            <v>MO•0800•T</v>
          </cell>
        </row>
        <row r="657">
          <cell r="A657" t="str">
            <v>MO•0930•T</v>
          </cell>
          <cell r="B657" t="str">
            <v>MO•0845•T</v>
          </cell>
        </row>
        <row r="658">
          <cell r="A658" t="str">
            <v>MO•1015•T</v>
          </cell>
          <cell r="B658" t="str">
            <v>MO•0930•T</v>
          </cell>
        </row>
        <row r="659">
          <cell r="A659" t="str">
            <v>MO•1100•T</v>
          </cell>
          <cell r="B659" t="str">
            <v>MO•1015•T</v>
          </cell>
        </row>
        <row r="660">
          <cell r="A660" t="str">
            <v>MO•1145•T</v>
          </cell>
          <cell r="B660" t="str">
            <v>MO•1100•T</v>
          </cell>
        </row>
        <row r="661">
          <cell r="A661" t="str">
            <v>MO•1230•T</v>
          </cell>
          <cell r="B661" t="str">
            <v>MO•1145•T</v>
          </cell>
        </row>
        <row r="662">
          <cell r="A662" t="str">
            <v>SA•0900•VA</v>
          </cell>
          <cell r="B662" t="str">
            <v>SA•0945•VA</v>
          </cell>
          <cell r="C662" t="str">
            <v>A</v>
          </cell>
        </row>
        <row r="663">
          <cell r="A663" t="str">
            <v>SA•0945•VA</v>
          </cell>
          <cell r="B663" t="str">
            <v>SA•0900•VA</v>
          </cell>
        </row>
        <row r="664">
          <cell r="A664" t="str">
            <v>SA•1030•VA</v>
          </cell>
          <cell r="B664" t="str">
            <v>SA•0945•VA</v>
          </cell>
        </row>
        <row r="665">
          <cell r="A665" t="str">
            <v>SA•1115•VA</v>
          </cell>
          <cell r="B665" t="str">
            <v>SA•1030•VA</v>
          </cell>
        </row>
        <row r="666">
          <cell r="A666" t="str">
            <v>SA•1200•VA</v>
          </cell>
          <cell r="B666" t="str">
            <v>SA•1115•VA</v>
          </cell>
        </row>
        <row r="667">
          <cell r="A667" t="str">
            <v>SA•1245•VA</v>
          </cell>
          <cell r="B667" t="str">
            <v>SA•1200•VA</v>
          </cell>
        </row>
        <row r="668">
          <cell r="A668" t="str">
            <v>SA•1330•VA</v>
          </cell>
          <cell r="B668" t="str">
            <v>SA•1245•VA</v>
          </cell>
        </row>
        <row r="669">
          <cell r="A669" t="str">
            <v>SA•1415•VA</v>
          </cell>
          <cell r="B669" t="str">
            <v>SA•1330•VA</v>
          </cell>
        </row>
        <row r="670">
          <cell r="A670" t="str">
            <v>SA•1500•VA</v>
          </cell>
          <cell r="B670" t="str">
            <v>SA•1415•VA</v>
          </cell>
        </row>
        <row r="671">
          <cell r="A671" t="str">
            <v>SA•1545•VA</v>
          </cell>
          <cell r="B671" t="str">
            <v>SA•1500•VA</v>
          </cell>
        </row>
        <row r="672">
          <cell r="A672" t="str">
            <v>SA•1630•VA</v>
          </cell>
          <cell r="B672" t="str">
            <v>SA•1545•VA</v>
          </cell>
        </row>
        <row r="673">
          <cell r="A673" t="str">
            <v>SA•1715•VA</v>
          </cell>
          <cell r="B673" t="str">
            <v>SA•1630•VA</v>
          </cell>
        </row>
        <row r="674">
          <cell r="A674" t="str">
            <v>SA•1800•VA</v>
          </cell>
          <cell r="B674" t="str">
            <v>SA•1715•VA</v>
          </cell>
        </row>
        <row r="675">
          <cell r="A675" t="str">
            <v>SA•1845•VA</v>
          </cell>
          <cell r="B675" t="str">
            <v>SA•1800•VA</v>
          </cell>
        </row>
        <row r="676">
          <cell r="A676" t="str">
            <v>SA•1930•VA</v>
          </cell>
          <cell r="B676" t="str">
            <v>SA•1845•VA</v>
          </cell>
        </row>
        <row r="677">
          <cell r="A677" t="str">
            <v>SA•2015•VA</v>
          </cell>
          <cell r="B677" t="str">
            <v>SA•1930•VA</v>
          </cell>
        </row>
        <row r="678">
          <cell r="A678" t="str">
            <v>SA•2100•VA</v>
          </cell>
          <cell r="B678" t="str">
            <v>SA•2015•VA</v>
          </cell>
        </row>
        <row r="679">
          <cell r="A679" t="str">
            <v>SO•0900•VA</v>
          </cell>
          <cell r="B679" t="str">
            <v>SO•0945•VA</v>
          </cell>
          <cell r="C679" t="str">
            <v>A</v>
          </cell>
        </row>
        <row r="680">
          <cell r="A680" t="str">
            <v>SO•0945•VA</v>
          </cell>
          <cell r="B680" t="str">
            <v>SO•0900•VA</v>
          </cell>
        </row>
        <row r="681">
          <cell r="A681" t="str">
            <v>SO•1030•VA</v>
          </cell>
          <cell r="B681" t="str">
            <v>SO•0945•VA</v>
          </cell>
        </row>
        <row r="682">
          <cell r="A682" t="str">
            <v>SO•1115•VA</v>
          </cell>
          <cell r="B682" t="str">
            <v>SO•1030•VA</v>
          </cell>
        </row>
        <row r="683">
          <cell r="A683" t="str">
            <v>SO•1200•VA</v>
          </cell>
          <cell r="B683" t="str">
            <v>SO•1115•VA</v>
          </cell>
        </row>
        <row r="684">
          <cell r="A684" t="str">
            <v>SO•1245•VA</v>
          </cell>
          <cell r="B684" t="str">
            <v>SO•1200•VA</v>
          </cell>
        </row>
        <row r="685">
          <cell r="A685" t="str">
            <v>SO•1330•VA</v>
          </cell>
          <cell r="B685" t="str">
            <v>SO•1245•VA</v>
          </cell>
        </row>
        <row r="686">
          <cell r="A686" t="str">
            <v>SO•1415•VA</v>
          </cell>
          <cell r="B686" t="str">
            <v>SO•1330•VA</v>
          </cell>
        </row>
        <row r="687">
          <cell r="A687" t="str">
            <v>SO•1500•VA</v>
          </cell>
          <cell r="B687" t="str">
            <v>SO•1415•VA</v>
          </cell>
        </row>
        <row r="688">
          <cell r="A688" t="str">
            <v>SO•1545•VA</v>
          </cell>
          <cell r="B688" t="str">
            <v>SO•1500•VA</v>
          </cell>
        </row>
        <row r="689">
          <cell r="A689" t="str">
            <v>SO•1630•VA</v>
          </cell>
          <cell r="B689" t="str">
            <v>SO•1545•VA</v>
          </cell>
        </row>
        <row r="690">
          <cell r="A690" t="str">
            <v>SO•1715•VA</v>
          </cell>
          <cell r="B690" t="str">
            <v>SO•1630•VA</v>
          </cell>
        </row>
        <row r="691">
          <cell r="A691" t="str">
            <v>SO•1800•VA</v>
          </cell>
          <cell r="B691" t="str">
            <v>SO•1715•VA</v>
          </cell>
        </row>
        <row r="692">
          <cell r="A692" t="str">
            <v>SO•1845•VA</v>
          </cell>
          <cell r="B692" t="str">
            <v>SO•1800•VA</v>
          </cell>
        </row>
        <row r="693">
          <cell r="A693" t="str">
            <v>SO•1930•VA</v>
          </cell>
          <cell r="B693" t="str">
            <v>SO•1845•VA</v>
          </cell>
        </row>
        <row r="694">
          <cell r="A694" t="str">
            <v>SO•2015•VA</v>
          </cell>
          <cell r="B694" t="str">
            <v>SO•1930•VA</v>
          </cell>
        </row>
        <row r="695">
          <cell r="A695" t="str">
            <v>SO•2100•VA</v>
          </cell>
          <cell r="B695" t="str">
            <v>SO•2015•VA</v>
          </cell>
        </row>
        <row r="696">
          <cell r="A696" t="str">
            <v>MO•0800•VA</v>
          </cell>
          <cell r="B696" t="str">
            <v>MO•0845•VA</v>
          </cell>
          <cell r="C696" t="str">
            <v>A</v>
          </cell>
        </row>
        <row r="697">
          <cell r="A697" t="str">
            <v>MO•0845•VA</v>
          </cell>
          <cell r="B697" t="str">
            <v>MO•0800•VA</v>
          </cell>
        </row>
        <row r="698">
          <cell r="A698" t="str">
            <v>MO•0930•VA</v>
          </cell>
          <cell r="B698" t="str">
            <v>MO•0845•VA</v>
          </cell>
        </row>
        <row r="699">
          <cell r="A699" t="str">
            <v>MO•1015•VA</v>
          </cell>
          <cell r="B699" t="str">
            <v>MO•0930•VA</v>
          </cell>
        </row>
        <row r="700">
          <cell r="A700" t="str">
            <v>MO•1100•VA</v>
          </cell>
          <cell r="B700" t="str">
            <v>MO•1015•VA</v>
          </cell>
        </row>
        <row r="701">
          <cell r="A701" t="str">
            <v>MO•1145•VA</v>
          </cell>
          <cell r="B701" t="str">
            <v>MO•1100•VA</v>
          </cell>
        </row>
        <row r="702">
          <cell r="A702" t="str">
            <v>MO•1230•VA</v>
          </cell>
          <cell r="B702" t="str">
            <v>MO•1145•VA</v>
          </cell>
        </row>
        <row r="703">
          <cell r="A703" t="str">
            <v>SA•0900•VB</v>
          </cell>
          <cell r="B703" t="str">
            <v>SA•0945•VB</v>
          </cell>
          <cell r="C703" t="str">
            <v>A</v>
          </cell>
        </row>
        <row r="704">
          <cell r="A704" t="str">
            <v>SA•0945•VB</v>
          </cell>
          <cell r="B704" t="str">
            <v>SA•0900•VB</v>
          </cell>
        </row>
        <row r="705">
          <cell r="A705" t="str">
            <v>SA•1030•VB</v>
          </cell>
          <cell r="B705" t="str">
            <v>SA•0945•VB</v>
          </cell>
        </row>
        <row r="706">
          <cell r="A706" t="str">
            <v>SA•1115•VB</v>
          </cell>
          <cell r="B706" t="str">
            <v>SA•1030•VB</v>
          </cell>
        </row>
        <row r="707">
          <cell r="A707" t="str">
            <v>SA•1200•VB</v>
          </cell>
          <cell r="B707" t="str">
            <v>SA•1115•VB</v>
          </cell>
        </row>
        <row r="708">
          <cell r="A708" t="str">
            <v>SA•1245•VB</v>
          </cell>
          <cell r="B708" t="str">
            <v>SA•1200•VB</v>
          </cell>
        </row>
        <row r="709">
          <cell r="A709" t="str">
            <v>SA•1330•VB</v>
          </cell>
          <cell r="B709" t="str">
            <v>SA•1245•VB</v>
          </cell>
        </row>
        <row r="710">
          <cell r="A710" t="str">
            <v>SA•1415•VB</v>
          </cell>
          <cell r="B710" t="str">
            <v>SA•1330•VB</v>
          </cell>
        </row>
        <row r="711">
          <cell r="A711" t="str">
            <v>SA•1500•VB</v>
          </cell>
          <cell r="B711" t="str">
            <v>SA•1415•VB</v>
          </cell>
        </row>
        <row r="712">
          <cell r="A712" t="str">
            <v>SA•1545•VB</v>
          </cell>
          <cell r="B712" t="str">
            <v>SA•1500•VB</v>
          </cell>
        </row>
        <row r="713">
          <cell r="A713" t="str">
            <v>SA•1630•VB</v>
          </cell>
          <cell r="B713" t="str">
            <v>SA•1545•VB</v>
          </cell>
        </row>
        <row r="714">
          <cell r="A714" t="str">
            <v>SA•1715•VB</v>
          </cell>
          <cell r="B714" t="str">
            <v>SA•1630•VB</v>
          </cell>
        </row>
        <row r="715">
          <cell r="A715" t="str">
            <v>SA•1800•VB</v>
          </cell>
          <cell r="B715" t="str">
            <v>SA•1715•VB</v>
          </cell>
        </row>
        <row r="716">
          <cell r="A716" t="str">
            <v>SA•1845•VB</v>
          </cell>
          <cell r="B716" t="str">
            <v>SA•1800•VB</v>
          </cell>
        </row>
        <row r="717">
          <cell r="A717" t="str">
            <v>SA•1930•VB</v>
          </cell>
          <cell r="B717" t="str">
            <v>SA•1845•VB</v>
          </cell>
        </row>
        <row r="718">
          <cell r="A718" t="str">
            <v>SA•2015•VB</v>
          </cell>
          <cell r="B718" t="str">
            <v>SA•1930•VB</v>
          </cell>
        </row>
        <row r="719">
          <cell r="A719" t="str">
            <v>SA•2100•VB</v>
          </cell>
          <cell r="B719" t="str">
            <v>SA•2015•VB</v>
          </cell>
        </row>
        <row r="720">
          <cell r="A720" t="str">
            <v>SO•0900•VB</v>
          </cell>
          <cell r="B720" t="str">
            <v>SO•0945•VB</v>
          </cell>
          <cell r="C720" t="str">
            <v>A</v>
          </cell>
        </row>
        <row r="721">
          <cell r="A721" t="str">
            <v>SO•0945•VB</v>
          </cell>
          <cell r="B721" t="str">
            <v>SO•0900•VB</v>
          </cell>
        </row>
        <row r="722">
          <cell r="A722" t="str">
            <v>SO•1030•VB</v>
          </cell>
          <cell r="B722" t="str">
            <v>SO•0945•VB</v>
          </cell>
        </row>
        <row r="723">
          <cell r="A723" t="str">
            <v>SO•1115•VB</v>
          </cell>
          <cell r="B723" t="str">
            <v>SO•1030•VB</v>
          </cell>
        </row>
        <row r="724">
          <cell r="A724" t="str">
            <v>SO•1200•VB</v>
          </cell>
          <cell r="B724" t="str">
            <v>SO•1115•VB</v>
          </cell>
        </row>
        <row r="725">
          <cell r="A725" t="str">
            <v>SO•1245•VB</v>
          </cell>
          <cell r="B725" t="str">
            <v>SO•1200•VB</v>
          </cell>
        </row>
        <row r="726">
          <cell r="A726" t="str">
            <v>SO•1330•VB</v>
          </cell>
          <cell r="B726" t="str">
            <v>SO•1245•VB</v>
          </cell>
        </row>
        <row r="727">
          <cell r="A727" t="str">
            <v>SO•1415•VB</v>
          </cell>
          <cell r="B727" t="str">
            <v>SO•1330•VB</v>
          </cell>
        </row>
        <row r="728">
          <cell r="A728" t="str">
            <v>SO•1500•VB</v>
          </cell>
          <cell r="B728" t="str">
            <v>SO•1415•VB</v>
          </cell>
        </row>
        <row r="729">
          <cell r="A729" t="str">
            <v>SO•1545•VB</v>
          </cell>
          <cell r="B729" t="str">
            <v>SO•1500•VB</v>
          </cell>
        </row>
        <row r="730">
          <cell r="A730" t="str">
            <v>SO•1630•VB</v>
          </cell>
          <cell r="B730" t="str">
            <v>SO•1545•VB</v>
          </cell>
        </row>
        <row r="731">
          <cell r="A731" t="str">
            <v>SO•1715•VB</v>
          </cell>
          <cell r="B731" t="str">
            <v>SO•1630•VB</v>
          </cell>
        </row>
        <row r="732">
          <cell r="A732" t="str">
            <v>SO•1800•VB</v>
          </cell>
          <cell r="B732" t="str">
            <v>SO•1715•VB</v>
          </cell>
        </row>
        <row r="733">
          <cell r="A733" t="str">
            <v>SO•1845•VB</v>
          </cell>
          <cell r="B733" t="str">
            <v>SO•1800•VB</v>
          </cell>
        </row>
        <row r="734">
          <cell r="A734" t="str">
            <v>SO•1930•VB</v>
          </cell>
          <cell r="B734" t="str">
            <v>SO•1845•VB</v>
          </cell>
        </row>
        <row r="735">
          <cell r="A735" t="str">
            <v>SO•2015•VB</v>
          </cell>
          <cell r="B735" t="str">
            <v>SO•1930•VB</v>
          </cell>
        </row>
        <row r="736">
          <cell r="A736" t="str">
            <v>SO•2100•VB</v>
          </cell>
          <cell r="B736" t="str">
            <v>SO•2015•VB</v>
          </cell>
        </row>
        <row r="737">
          <cell r="A737" t="str">
            <v>MO•0800•VB</v>
          </cell>
          <cell r="B737" t="str">
            <v>MO•0845•VB</v>
          </cell>
          <cell r="C737" t="str">
            <v>A</v>
          </cell>
        </row>
        <row r="738">
          <cell r="A738" t="str">
            <v>MO•0845•VB</v>
          </cell>
          <cell r="B738" t="str">
            <v>MO•0800•VB</v>
          </cell>
        </row>
        <row r="739">
          <cell r="A739" t="str">
            <v>MO•0930•VB</v>
          </cell>
          <cell r="B739" t="str">
            <v>MO•0845•VB</v>
          </cell>
        </row>
        <row r="740">
          <cell r="A740" t="str">
            <v>MO•1015•VB</v>
          </cell>
          <cell r="B740" t="str">
            <v>MO•0930•VB</v>
          </cell>
        </row>
        <row r="741">
          <cell r="A741" t="str">
            <v>MO•1100•VB</v>
          </cell>
          <cell r="B741" t="str">
            <v>MO•1015•VB</v>
          </cell>
        </row>
        <row r="742">
          <cell r="A742" t="str">
            <v>MO•1145•VB</v>
          </cell>
          <cell r="B742" t="str">
            <v>MO•1100•VB</v>
          </cell>
        </row>
        <row r="743">
          <cell r="A743" t="str">
            <v>MO•1230•VB</v>
          </cell>
          <cell r="B743" t="str">
            <v>MO•1145•VB</v>
          </cell>
        </row>
        <row r="744">
          <cell r="A744" t="str">
            <v>SA•0900•VC</v>
          </cell>
          <cell r="B744" t="str">
            <v>SA•0945•VC</v>
          </cell>
          <cell r="C744" t="str">
            <v>A</v>
          </cell>
        </row>
        <row r="745">
          <cell r="A745" t="str">
            <v>SA•0945•VC</v>
          </cell>
          <cell r="B745" t="str">
            <v>SA•0900•VC</v>
          </cell>
        </row>
        <row r="746">
          <cell r="A746" t="str">
            <v>SA•1030•VC</v>
          </cell>
          <cell r="B746" t="str">
            <v>SA•0945•VC</v>
          </cell>
        </row>
        <row r="747">
          <cell r="A747" t="str">
            <v>SA•1115•VC</v>
          </cell>
          <cell r="B747" t="str">
            <v>SA•1030•VC</v>
          </cell>
        </row>
        <row r="748">
          <cell r="A748" t="str">
            <v>SA•1200•VC</v>
          </cell>
          <cell r="B748" t="str">
            <v>SA•1115•VC</v>
          </cell>
        </row>
        <row r="749">
          <cell r="A749" t="str">
            <v>SA•1245•VC</v>
          </cell>
          <cell r="B749" t="str">
            <v>SA•1200•VC</v>
          </cell>
        </row>
        <row r="750">
          <cell r="A750" t="str">
            <v>SA•1330•VC</v>
          </cell>
          <cell r="B750" t="str">
            <v>SA•1245•VC</v>
          </cell>
        </row>
        <row r="751">
          <cell r="A751" t="str">
            <v>SA•1415•VC</v>
          </cell>
          <cell r="B751" t="str">
            <v>SA•1330•VC</v>
          </cell>
        </row>
        <row r="752">
          <cell r="A752" t="str">
            <v>SA•1500•VC</v>
          </cell>
          <cell r="B752" t="str">
            <v>SA•1415•VC</v>
          </cell>
        </row>
        <row r="753">
          <cell r="A753" t="str">
            <v>SA•1545•VC</v>
          </cell>
          <cell r="B753" t="str">
            <v>SA•1500•VC</v>
          </cell>
        </row>
        <row r="754">
          <cell r="A754" t="str">
            <v>SA•1630•VC</v>
          </cell>
          <cell r="B754" t="str">
            <v>SA•1545•VC</v>
          </cell>
        </row>
        <row r="755">
          <cell r="A755" t="str">
            <v>SA•1715•VC</v>
          </cell>
          <cell r="B755" t="str">
            <v>SA•1630•VC</v>
          </cell>
        </row>
        <row r="756">
          <cell r="A756" t="str">
            <v>SA•1800•VC</v>
          </cell>
          <cell r="B756" t="str">
            <v>SA•1715•VC</v>
          </cell>
        </row>
        <row r="757">
          <cell r="A757" t="str">
            <v>SA•1845•VC</v>
          </cell>
          <cell r="B757" t="str">
            <v>SA•1800•VC</v>
          </cell>
        </row>
        <row r="758">
          <cell r="A758" t="str">
            <v>SA•1930•VC</v>
          </cell>
          <cell r="B758" t="str">
            <v>SA•1845•VC</v>
          </cell>
        </row>
        <row r="759">
          <cell r="A759" t="str">
            <v>SA•2015•VC</v>
          </cell>
          <cell r="B759" t="str">
            <v>SA•1930•VC</v>
          </cell>
        </row>
        <row r="760">
          <cell r="A760" t="str">
            <v>SA•2100•VC</v>
          </cell>
          <cell r="B760" t="str">
            <v>SA•2015•VC</v>
          </cell>
        </row>
        <row r="761">
          <cell r="A761" t="str">
            <v>SO•0900•VC</v>
          </cell>
          <cell r="B761" t="str">
            <v>SO•0945•VC</v>
          </cell>
          <cell r="C761" t="str">
            <v>A</v>
          </cell>
        </row>
        <row r="762">
          <cell r="A762" t="str">
            <v>SO•0945•VC</v>
          </cell>
          <cell r="B762" t="str">
            <v>SO•0900•VC</v>
          </cell>
        </row>
        <row r="763">
          <cell r="A763" t="str">
            <v>SO•1030•VC</v>
          </cell>
          <cell r="B763" t="str">
            <v>SO•0945•VC</v>
          </cell>
        </row>
        <row r="764">
          <cell r="A764" t="str">
            <v>SO•1115•VC</v>
          </cell>
          <cell r="B764" t="str">
            <v>SO•1030•VC</v>
          </cell>
        </row>
        <row r="765">
          <cell r="A765" t="str">
            <v>SO•1200•VC</v>
          </cell>
          <cell r="B765" t="str">
            <v>SO•1115•VC</v>
          </cell>
        </row>
        <row r="766">
          <cell r="A766" t="str">
            <v>SO•1245•VC</v>
          </cell>
          <cell r="B766" t="str">
            <v>SO•1200•VC</v>
          </cell>
        </row>
        <row r="767">
          <cell r="A767" t="str">
            <v>SO•1330•VC</v>
          </cell>
          <cell r="B767" t="str">
            <v>SO•1245•VC</v>
          </cell>
        </row>
        <row r="768">
          <cell r="A768" t="str">
            <v>SO•1415•VC</v>
          </cell>
          <cell r="B768" t="str">
            <v>SO•1330•VC</v>
          </cell>
        </row>
        <row r="769">
          <cell r="A769" t="str">
            <v>SO•1500•VC</v>
          </cell>
          <cell r="B769" t="str">
            <v>SO•1415•VC</v>
          </cell>
        </row>
        <row r="770">
          <cell r="A770" t="str">
            <v>SO•1545•VC</v>
          </cell>
          <cell r="B770" t="str">
            <v>SO•1500•VC</v>
          </cell>
        </row>
        <row r="771">
          <cell r="A771" t="str">
            <v>SO•1630•VC</v>
          </cell>
          <cell r="B771" t="str">
            <v>SO•1545•VC</v>
          </cell>
        </row>
        <row r="772">
          <cell r="A772" t="str">
            <v>SO•1715•VC</v>
          </cell>
          <cell r="B772" t="str">
            <v>SO•1630•VC</v>
          </cell>
        </row>
        <row r="773">
          <cell r="A773" t="str">
            <v>SO•1800•VC</v>
          </cell>
          <cell r="B773" t="str">
            <v>SO•1715•VC</v>
          </cell>
        </row>
        <row r="774">
          <cell r="A774" t="str">
            <v>SO•1845•VC</v>
          </cell>
          <cell r="B774" t="str">
            <v>SO•1800•VC</v>
          </cell>
        </row>
        <row r="775">
          <cell r="A775" t="str">
            <v>SO•1930•VC</v>
          </cell>
          <cell r="B775" t="str">
            <v>SO•1845•VC</v>
          </cell>
        </row>
        <row r="776">
          <cell r="A776" t="str">
            <v>SO•2015•VC</v>
          </cell>
          <cell r="B776" t="str">
            <v>SO•1930•VC</v>
          </cell>
        </row>
        <row r="777">
          <cell r="A777" t="str">
            <v>SO•2100•VC</v>
          </cell>
          <cell r="B777" t="str">
            <v>SO•2015•VC</v>
          </cell>
        </row>
        <row r="778">
          <cell r="A778" t="str">
            <v>MO•0800•VC</v>
          </cell>
          <cell r="B778" t="str">
            <v>MO•0845•VC</v>
          </cell>
          <cell r="C778" t="str">
            <v>A</v>
          </cell>
        </row>
        <row r="779">
          <cell r="A779" t="str">
            <v>MO•0845•VC</v>
          </cell>
          <cell r="B779" t="str">
            <v>MO•08000•VC</v>
          </cell>
        </row>
        <row r="780">
          <cell r="A780" t="str">
            <v>MO•0930•VC</v>
          </cell>
          <cell r="B780" t="str">
            <v>MO•0845•VC</v>
          </cell>
        </row>
        <row r="781">
          <cell r="A781" t="str">
            <v>MO•1015•VC</v>
          </cell>
          <cell r="B781" t="str">
            <v>MO•0930•VC</v>
          </cell>
        </row>
        <row r="782">
          <cell r="A782" t="str">
            <v>MO•1100•VC</v>
          </cell>
          <cell r="B782" t="str">
            <v>MO•1015•VC</v>
          </cell>
        </row>
        <row r="783">
          <cell r="A783" t="str">
            <v>MO•1145•VC</v>
          </cell>
          <cell r="B783" t="str">
            <v>MO•1100•VC</v>
          </cell>
        </row>
        <row r="784">
          <cell r="A784" t="str">
            <v>MO•1230•VC</v>
          </cell>
          <cell r="B784" t="str">
            <v>MO•1145•VC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t."/>
      <sheetName val="Plan int."/>
      <sheetName val="Teams Matrix"/>
      <sheetName val="Daten"/>
      <sheetName val="SR Quittung"/>
      <sheetName val="KG Quittung"/>
      <sheetName val="Abrechnungsbeträge"/>
      <sheetName val="Spielmodi"/>
      <sheetName val="Schiri"/>
      <sheetName val="Einteilung Veröffentlichung"/>
      <sheetName val="1. Spiel"/>
      <sheetName val="Men"/>
      <sheetName val="Men old"/>
      <sheetName val="Women"/>
      <sheetName val="Ansetzungen Tage"/>
      <sheetName val="Ansetzungen Halle"/>
      <sheetName val="Spielmodi (2)"/>
      <sheetName val="Kampfgericht"/>
      <sheetName val="KG Lufthansa"/>
    </sheetNames>
    <sheetDataSet>
      <sheetData sheetId="0"/>
      <sheetData sheetId="1">
        <row r="1">
          <cell r="G1" t="str">
            <v>Men-61</v>
          </cell>
        </row>
      </sheetData>
      <sheetData sheetId="2"/>
      <sheetData sheetId="3">
        <row r="5">
          <cell r="A5" t="str">
            <v>DO•0930•A</v>
          </cell>
          <cell r="B5" t="str">
            <v>DO•1015•A</v>
          </cell>
          <cell r="C5" t="str">
            <v>A</v>
          </cell>
        </row>
        <row r="6">
          <cell r="A6" t="str">
            <v>DO•1015•A</v>
          </cell>
          <cell r="B6" t="str">
            <v>DO•0930•A</v>
          </cell>
        </row>
        <row r="7">
          <cell r="A7" t="str">
            <v>DO•1100•A</v>
          </cell>
          <cell r="B7" t="str">
            <v>DO•1015•A</v>
          </cell>
        </row>
        <row r="8">
          <cell r="A8" t="str">
            <v>DO•1145•A</v>
          </cell>
          <cell r="B8" t="str">
            <v>DO•1100•A</v>
          </cell>
        </row>
        <row r="9">
          <cell r="A9" t="str">
            <v>DO•1230•A</v>
          </cell>
          <cell r="B9" t="str">
            <v>DO•1145•A</v>
          </cell>
        </row>
        <row r="10">
          <cell r="A10" t="str">
            <v>DO•1315•A</v>
          </cell>
          <cell r="B10" t="str">
            <v>DO•1230•A</v>
          </cell>
        </row>
        <row r="11">
          <cell r="A11" t="str">
            <v>DO•1415•A</v>
          </cell>
          <cell r="B11" t="str">
            <v>DO•1315•A</v>
          </cell>
          <cell r="E11" t="str">
            <v>DO</v>
          </cell>
          <cell r="F11">
            <v>40717</v>
          </cell>
        </row>
        <row r="12">
          <cell r="A12" t="str">
            <v>DO•1500•A</v>
          </cell>
          <cell r="B12" t="str">
            <v>DO•1415•A</v>
          </cell>
          <cell r="E12" t="str">
            <v>FR</v>
          </cell>
          <cell r="F12">
            <v>40718</v>
          </cell>
        </row>
        <row r="13">
          <cell r="A13" t="str">
            <v>DO•1545•A</v>
          </cell>
          <cell r="B13" t="str">
            <v>DO•1500•A</v>
          </cell>
          <cell r="E13" t="str">
            <v>SA</v>
          </cell>
          <cell r="F13">
            <v>40719</v>
          </cell>
        </row>
        <row r="14">
          <cell r="A14" t="str">
            <v>DO•1630•A</v>
          </cell>
          <cell r="B14" t="str">
            <v>DO•1545•A</v>
          </cell>
        </row>
        <row r="15">
          <cell r="A15" t="str">
            <v>DO•1715•A</v>
          </cell>
          <cell r="B15" t="str">
            <v>DO•1630•A</v>
          </cell>
        </row>
        <row r="16">
          <cell r="A16" t="str">
            <v>DO•1800•A</v>
          </cell>
          <cell r="B16" t="str">
            <v>DO•1715•A</v>
          </cell>
        </row>
        <row r="17">
          <cell r="A17" t="str">
            <v>DO•1815•A</v>
          </cell>
          <cell r="B17" t="str">
            <v>DO•1800•A</v>
          </cell>
        </row>
        <row r="18">
          <cell r="A18" t="str">
            <v>DO•1845•A</v>
          </cell>
          <cell r="B18" t="str">
            <v>DO•1815•A</v>
          </cell>
        </row>
        <row r="19">
          <cell r="A19" t="str">
            <v>DO•1930•A</v>
          </cell>
          <cell r="B19" t="str">
            <v>DO•1845•A</v>
          </cell>
        </row>
        <row r="20">
          <cell r="A20" t="str">
            <v>DO•2015•A</v>
          </cell>
          <cell r="B20" t="str">
            <v>DO•1930•A</v>
          </cell>
        </row>
        <row r="21">
          <cell r="A21" t="str">
            <v>DO•2100•A</v>
          </cell>
          <cell r="B21" t="str">
            <v>DO•2015•A</v>
          </cell>
        </row>
        <row r="22">
          <cell r="A22" t="str">
            <v>FR•0930•A</v>
          </cell>
          <cell r="B22" t="str">
            <v>FR•1015•A</v>
          </cell>
          <cell r="C22" t="str">
            <v>A</v>
          </cell>
        </row>
        <row r="23">
          <cell r="A23" t="str">
            <v>FR•1015•A</v>
          </cell>
          <cell r="B23" t="str">
            <v>FR•0930•A</v>
          </cell>
        </row>
        <row r="24">
          <cell r="A24" t="str">
            <v>FR•1100•A</v>
          </cell>
          <cell r="B24" t="str">
            <v>FR•1015•A</v>
          </cell>
        </row>
        <row r="25">
          <cell r="A25" t="str">
            <v>FR•1145•A</v>
          </cell>
          <cell r="B25" t="str">
            <v>FR•1100•A</v>
          </cell>
        </row>
        <row r="26">
          <cell r="A26" t="str">
            <v>FR•1230•A</v>
          </cell>
          <cell r="B26" t="str">
            <v>FR•1145•A</v>
          </cell>
        </row>
        <row r="27">
          <cell r="A27" t="str">
            <v>FR•1315•A</v>
          </cell>
          <cell r="B27" t="str">
            <v>FR•1230•A</v>
          </cell>
        </row>
        <row r="28">
          <cell r="A28" t="str">
            <v>FR•1415•A</v>
          </cell>
          <cell r="B28" t="str">
            <v>FR•1315•A</v>
          </cell>
        </row>
        <row r="29">
          <cell r="A29" t="str">
            <v>FR•1500•A</v>
          </cell>
          <cell r="B29" t="str">
            <v>FR•1415•A</v>
          </cell>
        </row>
        <row r="30">
          <cell r="A30" t="str">
            <v>FR•1545•A</v>
          </cell>
          <cell r="B30" t="str">
            <v>FR•1500•A</v>
          </cell>
        </row>
        <row r="31">
          <cell r="A31" t="str">
            <v>FR•1630•A</v>
          </cell>
          <cell r="B31" t="str">
            <v>FR•1545•A</v>
          </cell>
        </row>
        <row r="32">
          <cell r="A32" t="str">
            <v>FR•1715•A</v>
          </cell>
          <cell r="B32" t="str">
            <v>FR•1630•A</v>
          </cell>
        </row>
        <row r="33">
          <cell r="A33" t="str">
            <v>FR•1800•A</v>
          </cell>
          <cell r="B33" t="str">
            <v>FR•1715•A</v>
          </cell>
        </row>
        <row r="34">
          <cell r="A34" t="str">
            <v>FR•1815•A</v>
          </cell>
          <cell r="B34" t="str">
            <v>FR•1800•A</v>
          </cell>
        </row>
        <row r="35">
          <cell r="A35" t="str">
            <v>FR•1845•A</v>
          </cell>
          <cell r="B35" t="str">
            <v>FR•1815•A</v>
          </cell>
        </row>
        <row r="36">
          <cell r="A36" t="str">
            <v>FR•1930•A</v>
          </cell>
          <cell r="B36" t="str">
            <v>FR•1845•A</v>
          </cell>
        </row>
        <row r="37">
          <cell r="A37" t="str">
            <v>FR•2015•A</v>
          </cell>
          <cell r="B37" t="str">
            <v>FR•1930•A</v>
          </cell>
        </row>
        <row r="38">
          <cell r="A38" t="str">
            <v>FR•2100•A</v>
          </cell>
          <cell r="B38" t="str">
            <v>FR•2015•A</v>
          </cell>
        </row>
        <row r="39">
          <cell r="A39" t="str">
            <v>SA•0900•A</v>
          </cell>
          <cell r="B39" t="str">
            <v>SA•0945•A</v>
          </cell>
          <cell r="C39" t="str">
            <v>A</v>
          </cell>
        </row>
        <row r="40">
          <cell r="A40" t="str">
            <v>SA•0945•A</v>
          </cell>
          <cell r="B40" t="str">
            <v>SA•0900•A</v>
          </cell>
        </row>
        <row r="41">
          <cell r="A41" t="str">
            <v>SA•1030•A</v>
          </cell>
          <cell r="B41" t="str">
            <v>SA•0945•A</v>
          </cell>
        </row>
        <row r="42">
          <cell r="A42" t="str">
            <v>SA•1115•A</v>
          </cell>
          <cell r="B42" t="str">
            <v>SA•1030•A</v>
          </cell>
        </row>
        <row r="43">
          <cell r="A43" t="str">
            <v>SA•1200•A</v>
          </cell>
          <cell r="B43" t="str">
            <v>SA•1115•A</v>
          </cell>
        </row>
        <row r="44">
          <cell r="A44" t="str">
            <v>SA•1300•A</v>
          </cell>
          <cell r="B44" t="str">
            <v>SA•1200•A</v>
          </cell>
        </row>
        <row r="45">
          <cell r="A45" t="str">
            <v>SA•1400•A</v>
          </cell>
          <cell r="B45" t="str">
            <v>SA•1300•A</v>
          </cell>
        </row>
        <row r="46">
          <cell r="A46" t="str">
            <v>SA•1430•A</v>
          </cell>
          <cell r="B46" t="str">
            <v>SA•1400•A</v>
          </cell>
        </row>
        <row r="47">
          <cell r="A47" t="str">
            <v>DO•0930•B</v>
          </cell>
          <cell r="B47" t="str">
            <v>DO•1015•B</v>
          </cell>
          <cell r="C47" t="str">
            <v>A</v>
          </cell>
        </row>
        <row r="48">
          <cell r="A48" t="str">
            <v>DO•1015•B</v>
          </cell>
          <cell r="B48" t="str">
            <v>DO•0930•B</v>
          </cell>
        </row>
        <row r="49">
          <cell r="A49" t="str">
            <v>DO•1100•B</v>
          </cell>
          <cell r="B49" t="str">
            <v>DO•1015•B</v>
          </cell>
        </row>
        <row r="50">
          <cell r="A50" t="str">
            <v>DO•1145•B</v>
          </cell>
          <cell r="B50" t="str">
            <v>DO•1100•B</v>
          </cell>
        </row>
        <row r="51">
          <cell r="A51" t="str">
            <v>DO•1230•B</v>
          </cell>
          <cell r="B51" t="str">
            <v>DO•1145•B</v>
          </cell>
        </row>
        <row r="52">
          <cell r="A52" t="str">
            <v>DO•1315•B</v>
          </cell>
          <cell r="B52" t="str">
            <v>DO•1230•B</v>
          </cell>
        </row>
        <row r="53">
          <cell r="A53" t="str">
            <v>DO•1415•B</v>
          </cell>
          <cell r="B53" t="str">
            <v>DO•1315•B</v>
          </cell>
        </row>
        <row r="54">
          <cell r="A54" t="str">
            <v>DO•1500•B</v>
          </cell>
          <cell r="B54" t="str">
            <v>DO•1415•B</v>
          </cell>
        </row>
        <row r="55">
          <cell r="A55" t="str">
            <v>DO•1545•B</v>
          </cell>
          <cell r="B55" t="str">
            <v>DO•1500•B</v>
          </cell>
        </row>
        <row r="56">
          <cell r="A56" t="str">
            <v>DO•1630•B</v>
          </cell>
          <cell r="B56" t="str">
            <v>DO•1545•B</v>
          </cell>
        </row>
        <row r="57">
          <cell r="A57" t="str">
            <v>DO•1715•B</v>
          </cell>
          <cell r="B57" t="str">
            <v>DO•1630•B</v>
          </cell>
        </row>
        <row r="58">
          <cell r="A58" t="str">
            <v>DO•1800•B</v>
          </cell>
          <cell r="B58" t="str">
            <v>DO•1715•B</v>
          </cell>
        </row>
        <row r="59">
          <cell r="A59" t="str">
            <v>DO•1815•B</v>
          </cell>
          <cell r="B59" t="str">
            <v>DO•1800•B</v>
          </cell>
        </row>
        <row r="60">
          <cell r="A60" t="str">
            <v>DO•1845•B</v>
          </cell>
          <cell r="B60" t="str">
            <v>DO•1815•B</v>
          </cell>
        </row>
        <row r="61">
          <cell r="A61" t="str">
            <v>DO•1930•B</v>
          </cell>
          <cell r="B61" t="str">
            <v>DO•1845•B</v>
          </cell>
        </row>
        <row r="62">
          <cell r="A62" t="str">
            <v>DO•2015•B</v>
          </cell>
          <cell r="B62" t="str">
            <v>DO•1930•B</v>
          </cell>
        </row>
        <row r="63">
          <cell r="A63" t="str">
            <v>DO•2100•B</v>
          </cell>
          <cell r="B63" t="str">
            <v>DO•2015•B</v>
          </cell>
        </row>
        <row r="64">
          <cell r="A64" t="str">
            <v>FR•0930•B</v>
          </cell>
          <cell r="B64" t="str">
            <v>FR•1015•B</v>
          </cell>
          <cell r="C64" t="str">
            <v>A</v>
          </cell>
        </row>
        <row r="65">
          <cell r="A65" t="str">
            <v>FR•1015•B</v>
          </cell>
          <cell r="B65" t="str">
            <v>FR•0930•B</v>
          </cell>
        </row>
        <row r="66">
          <cell r="A66" t="str">
            <v>FR•1100•B</v>
          </cell>
          <cell r="B66" t="str">
            <v>FR•1015•B</v>
          </cell>
        </row>
        <row r="67">
          <cell r="A67" t="str">
            <v>FR•1145•B</v>
          </cell>
          <cell r="B67" t="str">
            <v>FR•1100•B</v>
          </cell>
        </row>
        <row r="68">
          <cell r="A68" t="str">
            <v>FR•1230•B</v>
          </cell>
          <cell r="B68" t="str">
            <v>FR•1145•B</v>
          </cell>
        </row>
        <row r="69">
          <cell r="A69" t="str">
            <v>FR•1315•B</v>
          </cell>
          <cell r="B69" t="str">
            <v>FR•1230•B</v>
          </cell>
        </row>
        <row r="70">
          <cell r="A70" t="str">
            <v>FR•1415•B</v>
          </cell>
          <cell r="B70" t="str">
            <v>FR•1315•B</v>
          </cell>
        </row>
        <row r="71">
          <cell r="A71" t="str">
            <v>FR•1500•B</v>
          </cell>
          <cell r="B71" t="str">
            <v>FR•1415•B</v>
          </cell>
        </row>
        <row r="72">
          <cell r="A72" t="str">
            <v>FR•1545•B</v>
          </cell>
          <cell r="B72" t="str">
            <v>FR•1500•B</v>
          </cell>
        </row>
        <row r="73">
          <cell r="A73" t="str">
            <v>FR•1630•B</v>
          </cell>
          <cell r="B73" t="str">
            <v>FR•1545•B</v>
          </cell>
        </row>
        <row r="74">
          <cell r="A74" t="str">
            <v>FR•1715•B</v>
          </cell>
          <cell r="B74" t="str">
            <v>FR•1630•B</v>
          </cell>
        </row>
        <row r="75">
          <cell r="A75" t="str">
            <v>FR•1800•B</v>
          </cell>
          <cell r="B75" t="str">
            <v>FR•1715•B</v>
          </cell>
        </row>
        <row r="76">
          <cell r="A76" t="str">
            <v>FR•1815•B</v>
          </cell>
          <cell r="B76" t="str">
            <v>FR•1800•B</v>
          </cell>
        </row>
        <row r="77">
          <cell r="A77" t="str">
            <v>FR•1845•B</v>
          </cell>
          <cell r="B77" t="str">
            <v>FR•1815•B</v>
          </cell>
        </row>
        <row r="78">
          <cell r="A78" t="str">
            <v>FR•1930•B</v>
          </cell>
          <cell r="B78" t="str">
            <v>FR•1845•B</v>
          </cell>
        </row>
        <row r="79">
          <cell r="A79" t="str">
            <v>FR•2015•B</v>
          </cell>
          <cell r="B79" t="str">
            <v>FR•1930•B</v>
          </cell>
        </row>
        <row r="80">
          <cell r="A80" t="str">
            <v>FR•2100•B</v>
          </cell>
          <cell r="B80" t="str">
            <v>FR•2015•B</v>
          </cell>
        </row>
        <row r="81">
          <cell r="A81" t="str">
            <v>SA•0900•B</v>
          </cell>
          <cell r="B81" t="str">
            <v>SA•0945•B</v>
          </cell>
          <cell r="C81" t="str">
            <v>B</v>
          </cell>
        </row>
        <row r="82">
          <cell r="A82" t="str">
            <v>SA•0945•B</v>
          </cell>
          <cell r="B82" t="str">
            <v>SA•0900•B</v>
          </cell>
          <cell r="C82" t="str">
            <v>B</v>
          </cell>
        </row>
        <row r="83">
          <cell r="A83" t="str">
            <v>SA•1030•B</v>
          </cell>
          <cell r="B83" t="str">
            <v>SA•0945•B</v>
          </cell>
          <cell r="C83" t="str">
            <v>B</v>
          </cell>
        </row>
        <row r="84">
          <cell r="A84" t="str">
            <v>SA•1115•B</v>
          </cell>
          <cell r="B84" t="str">
            <v>SA•1030•B</v>
          </cell>
          <cell r="C84" t="str">
            <v>B</v>
          </cell>
        </row>
        <row r="85">
          <cell r="A85" t="str">
            <v>SA•1200•B</v>
          </cell>
          <cell r="B85" t="str">
            <v>SA•1115•B</v>
          </cell>
          <cell r="C85" t="str">
            <v>B</v>
          </cell>
        </row>
        <row r="86">
          <cell r="A86" t="str">
            <v>SA•1245•B</v>
          </cell>
          <cell r="B86" t="str">
            <v>SA•1200•B</v>
          </cell>
          <cell r="C86" t="str">
            <v>B</v>
          </cell>
        </row>
        <row r="87">
          <cell r="A87" t="str">
            <v>SA•1330•B</v>
          </cell>
          <cell r="B87" t="str">
            <v>SA•1245•B</v>
          </cell>
          <cell r="C87" t="str">
            <v>B</v>
          </cell>
        </row>
        <row r="88">
          <cell r="A88" t="str">
            <v>SA•1430•B</v>
          </cell>
          <cell r="B88" t="str">
            <v>SA•1330•B</v>
          </cell>
          <cell r="C88" t="str">
            <v>B</v>
          </cell>
        </row>
        <row r="89">
          <cell r="A89" t="str">
            <v>DO•0930•C</v>
          </cell>
          <cell r="B89" t="str">
            <v>DO•1015•C</v>
          </cell>
          <cell r="C89" t="str">
            <v>A</v>
          </cell>
        </row>
        <row r="90">
          <cell r="A90" t="str">
            <v>DO•1015•C</v>
          </cell>
          <cell r="B90" t="str">
            <v>DO•0930•C</v>
          </cell>
        </row>
        <row r="91">
          <cell r="A91" t="str">
            <v>DO•1100•C</v>
          </cell>
          <cell r="B91" t="str">
            <v>DO•1015•C</v>
          </cell>
        </row>
        <row r="92">
          <cell r="A92" t="str">
            <v>DO•1145•C</v>
          </cell>
          <cell r="B92" t="str">
            <v>DO•1100•C</v>
          </cell>
        </row>
        <row r="93">
          <cell r="A93" t="str">
            <v>DO•1230•C</v>
          </cell>
          <cell r="B93" t="str">
            <v>DO•1145•C</v>
          </cell>
        </row>
        <row r="94">
          <cell r="A94" t="str">
            <v>DO•1315•C</v>
          </cell>
          <cell r="B94" t="str">
            <v>DO•1230•C</v>
          </cell>
        </row>
        <row r="95">
          <cell r="A95" t="str">
            <v>DO•1415•C</v>
          </cell>
          <cell r="B95" t="str">
            <v>DO•1315•C</v>
          </cell>
        </row>
        <row r="96">
          <cell r="A96" t="str">
            <v>DO•1500•C</v>
          </cell>
          <cell r="B96" t="str">
            <v>DO•1415•C</v>
          </cell>
        </row>
        <row r="97">
          <cell r="A97" t="str">
            <v>DO•1545•C</v>
          </cell>
          <cell r="B97" t="str">
            <v>DO•1500•C</v>
          </cell>
        </row>
        <row r="98">
          <cell r="A98" t="str">
            <v>DO•1630•C</v>
          </cell>
          <cell r="B98" t="str">
            <v>DO•1545•C</v>
          </cell>
        </row>
        <row r="99">
          <cell r="A99" t="str">
            <v>DO•1715•C</v>
          </cell>
          <cell r="B99" t="str">
            <v>DO•1630•C</v>
          </cell>
        </row>
        <row r="100">
          <cell r="A100" t="str">
            <v>DO•1800•C</v>
          </cell>
          <cell r="B100" t="str">
            <v>DO•1715•C</v>
          </cell>
        </row>
        <row r="101">
          <cell r="A101" t="str">
            <v>DO•1815•C</v>
          </cell>
          <cell r="B101" t="str">
            <v>DO•1800•C</v>
          </cell>
        </row>
        <row r="102">
          <cell r="A102" t="str">
            <v>DO•1845•C</v>
          </cell>
          <cell r="B102" t="str">
            <v>DO•1815•C</v>
          </cell>
        </row>
        <row r="103">
          <cell r="A103" t="str">
            <v>DO•1930•C</v>
          </cell>
          <cell r="B103" t="str">
            <v>DO•1845•C</v>
          </cell>
        </row>
        <row r="104">
          <cell r="A104" t="str">
            <v>DO•2015•C</v>
          </cell>
          <cell r="B104" t="str">
            <v>DO•1930•C</v>
          </cell>
        </row>
        <row r="105">
          <cell r="A105" t="str">
            <v>DO•2100•C</v>
          </cell>
          <cell r="B105" t="str">
            <v>DO•2015•C</v>
          </cell>
        </row>
        <row r="106">
          <cell r="A106" t="str">
            <v>FR•0930•C</v>
          </cell>
          <cell r="B106" t="str">
            <v>FR•1015•C</v>
          </cell>
          <cell r="C106" t="str">
            <v>A</v>
          </cell>
        </row>
        <row r="107">
          <cell r="A107" t="str">
            <v>FR•1015•C</v>
          </cell>
          <cell r="B107" t="str">
            <v>FR•0930•C</v>
          </cell>
        </row>
        <row r="108">
          <cell r="A108" t="str">
            <v>FR•1100•C</v>
          </cell>
          <cell r="B108" t="str">
            <v>FR•1015•C</v>
          </cell>
        </row>
        <row r="109">
          <cell r="A109" t="str">
            <v>FR•1145•C</v>
          </cell>
          <cell r="B109" t="str">
            <v>FR•1100•C</v>
          </cell>
        </row>
        <row r="110">
          <cell r="A110" t="str">
            <v>FR•1230•C</v>
          </cell>
          <cell r="B110" t="str">
            <v>FR•1145•C</v>
          </cell>
        </row>
        <row r="111">
          <cell r="A111" t="str">
            <v>FR•1315•C</v>
          </cell>
          <cell r="B111" t="str">
            <v>FR•1230•C</v>
          </cell>
        </row>
        <row r="112">
          <cell r="A112" t="str">
            <v>FR•1415•C</v>
          </cell>
          <cell r="B112" t="str">
            <v>FR•1315•C</v>
          </cell>
        </row>
        <row r="113">
          <cell r="A113" t="str">
            <v>FR•1500•C</v>
          </cell>
          <cell r="B113" t="str">
            <v>FR•1415•C</v>
          </cell>
        </row>
        <row r="114">
          <cell r="A114" t="str">
            <v>FR•1545•C</v>
          </cell>
          <cell r="B114" t="str">
            <v>FR•1500•C</v>
          </cell>
        </row>
        <row r="115">
          <cell r="A115" t="str">
            <v>FR•1630•C</v>
          </cell>
          <cell r="B115" t="str">
            <v>FR•1545•C</v>
          </cell>
        </row>
        <row r="116">
          <cell r="A116" t="str">
            <v>FR•1715•C</v>
          </cell>
          <cell r="B116" t="str">
            <v>FR•1630•C</v>
          </cell>
        </row>
        <row r="117">
          <cell r="A117" t="str">
            <v>FR•1800•C</v>
          </cell>
          <cell r="B117" t="str">
            <v>FR•1715•C</v>
          </cell>
        </row>
        <row r="118">
          <cell r="A118" t="str">
            <v>FR•1815•C</v>
          </cell>
          <cell r="B118" t="str">
            <v>FR•1800•C</v>
          </cell>
        </row>
        <row r="119">
          <cell r="A119" t="str">
            <v>FR•1845•C</v>
          </cell>
          <cell r="B119" t="str">
            <v>FR•1815•C</v>
          </cell>
        </row>
        <row r="120">
          <cell r="A120" t="str">
            <v>FR•1930•C</v>
          </cell>
          <cell r="B120" t="str">
            <v>FR•1845•C</v>
          </cell>
        </row>
        <row r="121">
          <cell r="A121" t="str">
            <v>FR•2015•C</v>
          </cell>
          <cell r="B121" t="str">
            <v>FR•1930•C</v>
          </cell>
        </row>
        <row r="122">
          <cell r="A122" t="str">
            <v>FR•2100•C</v>
          </cell>
          <cell r="B122" t="str">
            <v>FR•2015•C</v>
          </cell>
        </row>
        <row r="123">
          <cell r="A123" t="str">
            <v>SA•0900•C</v>
          </cell>
          <cell r="B123" t="str">
            <v>SA•0945•C</v>
          </cell>
          <cell r="C123" t="str">
            <v>A</v>
          </cell>
        </row>
        <row r="124">
          <cell r="A124" t="str">
            <v>SA•0945•C</v>
          </cell>
          <cell r="B124" t="str">
            <v>SA•0900•C</v>
          </cell>
          <cell r="C124" t="str">
            <v>A</v>
          </cell>
        </row>
        <row r="125">
          <cell r="A125" t="str">
            <v>SA•1030•C</v>
          </cell>
          <cell r="B125" t="str">
            <v>SA•0945•C</v>
          </cell>
        </row>
        <row r="126">
          <cell r="A126" t="str">
            <v>SA•1115•C</v>
          </cell>
          <cell r="B126" t="str">
            <v>SA•1030•C</v>
          </cell>
        </row>
        <row r="127">
          <cell r="A127" t="str">
            <v>SA•1200•C</v>
          </cell>
          <cell r="B127" t="str">
            <v>SA•1115•C</v>
          </cell>
        </row>
        <row r="128">
          <cell r="A128" t="str">
            <v>SA•1245•C</v>
          </cell>
          <cell r="B128" t="str">
            <v>SA•1200•C</v>
          </cell>
        </row>
        <row r="129">
          <cell r="A129" t="str">
            <v>SA•1330•C</v>
          </cell>
          <cell r="B129" t="str">
            <v>SA•1245•C</v>
          </cell>
        </row>
        <row r="130">
          <cell r="A130" t="str">
            <v>SA•1430•C</v>
          </cell>
          <cell r="B130" t="str">
            <v>SA•1330•C</v>
          </cell>
        </row>
        <row r="131">
          <cell r="A131" t="str">
            <v>DO•0930•D</v>
          </cell>
          <cell r="B131" t="str">
            <v>DO•1015•D</v>
          </cell>
          <cell r="C131" t="str">
            <v>A</v>
          </cell>
        </row>
        <row r="132">
          <cell r="A132" t="str">
            <v>DO•1015•D</v>
          </cell>
          <cell r="B132" t="str">
            <v>DO•0930•D</v>
          </cell>
        </row>
        <row r="133">
          <cell r="A133" t="str">
            <v>DO•1100•D</v>
          </cell>
          <cell r="B133" t="str">
            <v>DO•1015•D</v>
          </cell>
        </row>
        <row r="134">
          <cell r="A134" t="str">
            <v>DO•1145•D</v>
          </cell>
          <cell r="B134" t="str">
            <v>DO•1100•D</v>
          </cell>
        </row>
        <row r="135">
          <cell r="A135" t="str">
            <v>DO•1230•D</v>
          </cell>
          <cell r="B135" t="str">
            <v>DO•1145•D</v>
          </cell>
        </row>
        <row r="136">
          <cell r="A136" t="str">
            <v>DO•1315•D</v>
          </cell>
          <cell r="B136" t="str">
            <v>DO•1230•D</v>
          </cell>
        </row>
        <row r="137">
          <cell r="A137" t="str">
            <v>DO•1415•D</v>
          </cell>
          <cell r="B137" t="str">
            <v>DO•1315•D</v>
          </cell>
        </row>
        <row r="138">
          <cell r="A138" t="str">
            <v>DO•1500•D</v>
          </cell>
          <cell r="B138" t="str">
            <v>DO•1415•D</v>
          </cell>
        </row>
        <row r="139">
          <cell r="A139" t="str">
            <v>DO•1545•D</v>
          </cell>
          <cell r="B139" t="str">
            <v>DO•1500•D</v>
          </cell>
        </row>
        <row r="140">
          <cell r="A140" t="str">
            <v>DO•1630•D</v>
          </cell>
          <cell r="B140" t="str">
            <v>DO•1545•D</v>
          </cell>
        </row>
        <row r="141">
          <cell r="A141" t="str">
            <v>DO•1715•D</v>
          </cell>
          <cell r="B141" t="str">
            <v>DO•1630•D</v>
          </cell>
        </row>
        <row r="142">
          <cell r="A142" t="str">
            <v>DO•1800•D</v>
          </cell>
          <cell r="B142" t="str">
            <v>DO•1715•D</v>
          </cell>
        </row>
        <row r="143">
          <cell r="A143" t="str">
            <v>DO•1815•D</v>
          </cell>
          <cell r="B143" t="str">
            <v>DO•1800•D</v>
          </cell>
        </row>
        <row r="144">
          <cell r="A144" t="str">
            <v>DO•1845•D</v>
          </cell>
          <cell r="B144" t="str">
            <v>DO•1815•D</v>
          </cell>
        </row>
        <row r="145">
          <cell r="A145" t="str">
            <v>DO•1930•D</v>
          </cell>
          <cell r="B145" t="str">
            <v>DO•1845•D</v>
          </cell>
        </row>
        <row r="146">
          <cell r="A146" t="str">
            <v>DO•2015•D</v>
          </cell>
          <cell r="B146" t="str">
            <v>DO•1930•D</v>
          </cell>
        </row>
        <row r="147">
          <cell r="A147" t="str">
            <v>DO•2100•D</v>
          </cell>
          <cell r="B147" t="str">
            <v>DO•2015•D</v>
          </cell>
        </row>
        <row r="148">
          <cell r="A148" t="str">
            <v>FR•0930•D</v>
          </cell>
          <cell r="B148" t="str">
            <v>FR•1015•D</v>
          </cell>
          <cell r="C148" t="str">
            <v>A</v>
          </cell>
        </row>
        <row r="149">
          <cell r="A149" t="str">
            <v>FR•1015•D</v>
          </cell>
          <cell r="B149" t="str">
            <v>FR•0930•D</v>
          </cell>
        </row>
        <row r="150">
          <cell r="A150" t="str">
            <v>FR•1100•D</v>
          </cell>
          <cell r="B150" t="str">
            <v>FR•1015•D</v>
          </cell>
        </row>
        <row r="151">
          <cell r="A151" t="str">
            <v>FR•1145•D</v>
          </cell>
          <cell r="B151" t="str">
            <v>FR•1100•D</v>
          </cell>
        </row>
        <row r="152">
          <cell r="A152" t="str">
            <v>FR•1230•D</v>
          </cell>
          <cell r="B152" t="str">
            <v>FR•1145•D</v>
          </cell>
        </row>
        <row r="153">
          <cell r="A153" t="str">
            <v>FR•1315•D</v>
          </cell>
          <cell r="B153" t="str">
            <v>FR•1230•D</v>
          </cell>
        </row>
        <row r="154">
          <cell r="A154" t="str">
            <v>FR•1415•D</v>
          </cell>
          <cell r="B154" t="str">
            <v>FR•1315•D</v>
          </cell>
        </row>
        <row r="155">
          <cell r="A155" t="str">
            <v>FR•1500•D</v>
          </cell>
          <cell r="B155" t="str">
            <v>FR•1415•D</v>
          </cell>
        </row>
        <row r="156">
          <cell r="A156" t="str">
            <v>FR•1545•D</v>
          </cell>
          <cell r="B156" t="str">
            <v>FR•1500•D</v>
          </cell>
        </row>
        <row r="157">
          <cell r="A157" t="str">
            <v>FR•1630•D</v>
          </cell>
          <cell r="B157" t="str">
            <v>FR•1545•D</v>
          </cell>
        </row>
        <row r="158">
          <cell r="A158" t="str">
            <v>FR•1715•D</v>
          </cell>
          <cell r="B158" t="str">
            <v>FR•1630•D</v>
          </cell>
        </row>
        <row r="159">
          <cell r="A159" t="str">
            <v>FR•1800•D</v>
          </cell>
          <cell r="B159" t="str">
            <v>FR•1715•D</v>
          </cell>
        </row>
        <row r="160">
          <cell r="A160" t="str">
            <v>FR•1815•D</v>
          </cell>
          <cell r="B160" t="str">
            <v>FR•1800•D</v>
          </cell>
        </row>
        <row r="161">
          <cell r="A161" t="str">
            <v>FR•1845•D</v>
          </cell>
          <cell r="B161" t="str">
            <v>FR•1815•D</v>
          </cell>
        </row>
        <row r="162">
          <cell r="A162" t="str">
            <v>FR•1930•D</v>
          </cell>
          <cell r="B162" t="str">
            <v>FR•1845•D</v>
          </cell>
        </row>
        <row r="163">
          <cell r="A163" t="str">
            <v>FR•2015•D</v>
          </cell>
          <cell r="B163" t="str">
            <v>FR•1930•D</v>
          </cell>
        </row>
        <row r="164">
          <cell r="A164" t="str">
            <v>FR•2100•D</v>
          </cell>
          <cell r="B164" t="str">
            <v>FR•2015•D</v>
          </cell>
        </row>
        <row r="165">
          <cell r="A165" t="str">
            <v>SA•0900•D</v>
          </cell>
          <cell r="B165" t="str">
            <v>SA•0945•D</v>
          </cell>
          <cell r="C165" t="str">
            <v>A</v>
          </cell>
        </row>
        <row r="166">
          <cell r="A166" t="str">
            <v>SA•0945•D</v>
          </cell>
          <cell r="B166" t="str">
            <v>SA•0900•D</v>
          </cell>
          <cell r="C166" t="str">
            <v>A</v>
          </cell>
        </row>
        <row r="167">
          <cell r="A167" t="str">
            <v>SA•1030•D</v>
          </cell>
          <cell r="B167" t="str">
            <v>SA•0945•D</v>
          </cell>
        </row>
        <row r="168">
          <cell r="A168" t="str">
            <v>SA•1115•D</v>
          </cell>
          <cell r="B168" t="str">
            <v>SA•1030•D</v>
          </cell>
        </row>
        <row r="169">
          <cell r="A169" t="str">
            <v>SA•1200•D</v>
          </cell>
          <cell r="B169" t="str">
            <v>SA•1115•D</v>
          </cell>
        </row>
        <row r="170">
          <cell r="A170" t="str">
            <v>SA•1245•D</v>
          </cell>
          <cell r="B170" t="str">
            <v>SA•1200•D</v>
          </cell>
        </row>
        <row r="171">
          <cell r="A171" t="str">
            <v>SA•1330•D</v>
          </cell>
          <cell r="B171" t="str">
            <v>SA•1245•D</v>
          </cell>
        </row>
        <row r="172">
          <cell r="A172" t="str">
            <v>SA•1430•D</v>
          </cell>
          <cell r="B172" t="str">
            <v>SA•1330•D</v>
          </cell>
        </row>
        <row r="173">
          <cell r="A173" t="str">
            <v>SA•0945•H</v>
          </cell>
          <cell r="B173" t="str">
            <v>SA•0900•H</v>
          </cell>
        </row>
        <row r="174">
          <cell r="A174" t="str">
            <v>SA•1030•H</v>
          </cell>
          <cell r="B174" t="str">
            <v>SA•0945•H</v>
          </cell>
        </row>
        <row r="175">
          <cell r="A175" t="str">
            <v>SA•1115•H</v>
          </cell>
          <cell r="B175" t="str">
            <v>SA•1030•H</v>
          </cell>
        </row>
        <row r="176">
          <cell r="A176" t="str">
            <v>SA•1200•H</v>
          </cell>
          <cell r="B176" t="str">
            <v>SA•1115•H</v>
          </cell>
        </row>
        <row r="177">
          <cell r="A177" t="str">
            <v>SA•1245•H</v>
          </cell>
          <cell r="B177" t="str">
            <v>SA•1200•H</v>
          </cell>
        </row>
        <row r="178">
          <cell r="A178" t="str">
            <v>SA•1330•H</v>
          </cell>
          <cell r="B178" t="str">
            <v>SA•1245•H</v>
          </cell>
        </row>
        <row r="179">
          <cell r="A179" t="str">
            <v>SA•1415•H</v>
          </cell>
          <cell r="B179" t="str">
            <v>SA•1330•H</v>
          </cell>
        </row>
        <row r="180">
          <cell r="A180" t="str">
            <v>SA•1500•H</v>
          </cell>
          <cell r="B180" t="str">
            <v>SA•1415•H</v>
          </cell>
        </row>
        <row r="181">
          <cell r="A181" t="str">
            <v>SA•1545•H</v>
          </cell>
          <cell r="B181" t="str">
            <v>SA•1500•H</v>
          </cell>
        </row>
        <row r="182">
          <cell r="A182" t="str">
            <v>SA•1630•H</v>
          </cell>
          <cell r="B182" t="str">
            <v>SA•1545•H</v>
          </cell>
        </row>
        <row r="183">
          <cell r="A183" t="str">
            <v>SA•1715•H</v>
          </cell>
          <cell r="B183" t="str">
            <v>SA•1630•H</v>
          </cell>
        </row>
        <row r="184">
          <cell r="A184" t="str">
            <v>SA•1800•H</v>
          </cell>
          <cell r="B184" t="str">
            <v>SA•1715•H</v>
          </cell>
        </row>
        <row r="185">
          <cell r="A185" t="str">
            <v>SA•1845•H</v>
          </cell>
          <cell r="B185" t="str">
            <v>SA•1800•H</v>
          </cell>
        </row>
        <row r="186">
          <cell r="A186" t="str">
            <v>SA•1930•H</v>
          </cell>
          <cell r="B186" t="str">
            <v>SA•1845•H</v>
          </cell>
        </row>
        <row r="187">
          <cell r="A187" t="str">
            <v>SA•2015•H</v>
          </cell>
          <cell r="B187" t="str">
            <v>SA•1930•H</v>
          </cell>
        </row>
        <row r="188">
          <cell r="A188" t="str">
            <v>SA•2100•H</v>
          </cell>
          <cell r="B188" t="str">
            <v>SA•2015•H</v>
          </cell>
        </row>
        <row r="189">
          <cell r="A189" t="str">
            <v>SO•0900•H</v>
          </cell>
          <cell r="B189" t="str">
            <v>SO•0945•H</v>
          </cell>
          <cell r="C189" t="str">
            <v>A</v>
          </cell>
        </row>
        <row r="190">
          <cell r="A190" t="str">
            <v>SO•0945•H</v>
          </cell>
          <cell r="B190" t="str">
            <v>SO•0900•H</v>
          </cell>
        </row>
        <row r="191">
          <cell r="A191" t="str">
            <v>SO•1030•H</v>
          </cell>
          <cell r="B191" t="str">
            <v>SO•0945•H</v>
          </cell>
        </row>
        <row r="192">
          <cell r="A192" t="str">
            <v>SO•1115•H</v>
          </cell>
          <cell r="B192" t="str">
            <v>SO•1030•H</v>
          </cell>
        </row>
        <row r="193">
          <cell r="A193" t="str">
            <v>SO•1200•H</v>
          </cell>
          <cell r="B193" t="str">
            <v>SO•1115•H</v>
          </cell>
        </row>
        <row r="194">
          <cell r="A194" t="str">
            <v>SO•1245•H</v>
          </cell>
          <cell r="B194" t="str">
            <v>SO•1200•H</v>
          </cell>
        </row>
        <row r="195">
          <cell r="A195" t="str">
            <v>SO•1330•H</v>
          </cell>
          <cell r="B195" t="str">
            <v>SO•1245•H</v>
          </cell>
        </row>
        <row r="196">
          <cell r="A196" t="str">
            <v>SO•1415•H</v>
          </cell>
          <cell r="B196" t="str">
            <v>SO•1330•H</v>
          </cell>
        </row>
        <row r="197">
          <cell r="A197" t="str">
            <v>SO•1500•H</v>
          </cell>
          <cell r="B197" t="str">
            <v>SO•1415•H</v>
          </cell>
        </row>
        <row r="198">
          <cell r="A198" t="str">
            <v>SO•1545•H</v>
          </cell>
          <cell r="B198" t="str">
            <v>SO•1500•H</v>
          </cell>
        </row>
        <row r="199">
          <cell r="A199" t="str">
            <v>SO•1630•H</v>
          </cell>
          <cell r="B199" t="str">
            <v>SO•1545•H</v>
          </cell>
        </row>
        <row r="200">
          <cell r="A200" t="str">
            <v>SO•1715•H</v>
          </cell>
          <cell r="B200" t="str">
            <v>SO•1630•H</v>
          </cell>
        </row>
        <row r="201">
          <cell r="A201" t="str">
            <v>SO•1800•H</v>
          </cell>
          <cell r="B201" t="str">
            <v>SO•1715•H</v>
          </cell>
        </row>
        <row r="202">
          <cell r="A202" t="str">
            <v>SO•1845•H</v>
          </cell>
          <cell r="B202" t="str">
            <v>SO•1800•H</v>
          </cell>
        </row>
        <row r="203">
          <cell r="A203" t="str">
            <v>SO•1930•H</v>
          </cell>
          <cell r="B203" t="str">
            <v>SO•1845•H</v>
          </cell>
        </row>
        <row r="204">
          <cell r="A204" t="str">
            <v>SO•2015•H</v>
          </cell>
          <cell r="B204" t="str">
            <v>SO•1930•H</v>
          </cell>
        </row>
        <row r="205">
          <cell r="A205" t="str">
            <v>SO•2100•H</v>
          </cell>
          <cell r="B205" t="str">
            <v>SO•2015•H</v>
          </cell>
        </row>
        <row r="206">
          <cell r="A206" t="str">
            <v>MO•0800•H</v>
          </cell>
          <cell r="B206" t="str">
            <v>MO•0845•H</v>
          </cell>
          <cell r="C206" t="str">
            <v>A</v>
          </cell>
        </row>
        <row r="207">
          <cell r="A207" t="str">
            <v>MO•0845•H</v>
          </cell>
          <cell r="B207" t="str">
            <v>MO•0800•H</v>
          </cell>
        </row>
        <row r="208">
          <cell r="A208" t="str">
            <v>MO•0930•H</v>
          </cell>
          <cell r="B208" t="str">
            <v>MO•0845•H</v>
          </cell>
        </row>
        <row r="209">
          <cell r="A209" t="str">
            <v>MO•1015•H</v>
          </cell>
          <cell r="B209" t="str">
            <v>MO•0930•H</v>
          </cell>
        </row>
        <row r="210">
          <cell r="A210" t="str">
            <v>MO•1100•H</v>
          </cell>
          <cell r="B210" t="str">
            <v>MO•1015•H</v>
          </cell>
        </row>
        <row r="211">
          <cell r="A211" t="str">
            <v>MO•1145•H</v>
          </cell>
          <cell r="B211" t="str">
            <v>MO•1100•H</v>
          </cell>
        </row>
        <row r="212">
          <cell r="A212" t="str">
            <v>MO•1230•H</v>
          </cell>
          <cell r="B212" t="str">
            <v>MO•1145•H</v>
          </cell>
        </row>
        <row r="213">
          <cell r="A213" t="str">
            <v>SA•0900•J</v>
          </cell>
          <cell r="B213" t="str">
            <v>SA•0945•J</v>
          </cell>
          <cell r="C213" t="str">
            <v>A</v>
          </cell>
        </row>
        <row r="214">
          <cell r="A214" t="str">
            <v>SA•0945•J</v>
          </cell>
          <cell r="B214" t="str">
            <v>SA•0900•J</v>
          </cell>
        </row>
        <row r="215">
          <cell r="A215" t="str">
            <v>SA•1030•J</v>
          </cell>
          <cell r="B215" t="str">
            <v>SA•0945•J</v>
          </cell>
        </row>
        <row r="216">
          <cell r="A216" t="str">
            <v>SA•1115•J</v>
          </cell>
          <cell r="B216" t="str">
            <v>SA•1030•J</v>
          </cell>
        </row>
        <row r="217">
          <cell r="A217" t="str">
            <v>SA•1200•J</v>
          </cell>
          <cell r="B217" t="str">
            <v>SA•1115•J</v>
          </cell>
        </row>
        <row r="218">
          <cell r="A218" t="str">
            <v>SA•1245•J</v>
          </cell>
          <cell r="B218" t="str">
            <v>SA•1200•J</v>
          </cell>
        </row>
        <row r="219">
          <cell r="A219" t="str">
            <v>SA•1330•J</v>
          </cell>
          <cell r="B219" t="str">
            <v>SA•1245•J</v>
          </cell>
        </row>
        <row r="220">
          <cell r="A220" t="str">
            <v>SA•1415•J</v>
          </cell>
          <cell r="B220" t="str">
            <v>SA•1330•J</v>
          </cell>
        </row>
        <row r="221">
          <cell r="A221" t="str">
            <v>SA•1500•J</v>
          </cell>
          <cell r="B221" t="str">
            <v>SA•1415•J</v>
          </cell>
        </row>
        <row r="222">
          <cell r="A222" t="str">
            <v>SA•1545•J</v>
          </cell>
          <cell r="B222" t="str">
            <v>SA•1500•J</v>
          </cell>
        </row>
        <row r="223">
          <cell r="A223" t="str">
            <v>SA•1630•J</v>
          </cell>
          <cell r="B223" t="str">
            <v>SA•1545•J</v>
          </cell>
        </row>
        <row r="224">
          <cell r="A224" t="str">
            <v>SA•1715•J</v>
          </cell>
          <cell r="B224" t="str">
            <v>SA•1630•J</v>
          </cell>
        </row>
        <row r="225">
          <cell r="A225" t="str">
            <v>SA•1800•J</v>
          </cell>
          <cell r="B225" t="str">
            <v>SA•1715•J</v>
          </cell>
        </row>
        <row r="226">
          <cell r="A226" t="str">
            <v>SA•1845•J</v>
          </cell>
          <cell r="B226" t="str">
            <v>SA•1800•J</v>
          </cell>
        </row>
        <row r="227">
          <cell r="A227" t="str">
            <v>SA•1930•J</v>
          </cell>
          <cell r="B227" t="str">
            <v>SA•1845•J</v>
          </cell>
        </row>
        <row r="228">
          <cell r="A228" t="str">
            <v>SA•2015•J</v>
          </cell>
          <cell r="B228" t="str">
            <v>SA•1930•J</v>
          </cell>
        </row>
        <row r="229">
          <cell r="A229" t="str">
            <v>SA•2100•J</v>
          </cell>
          <cell r="B229" t="str">
            <v>SA•2015•J</v>
          </cell>
        </row>
        <row r="230">
          <cell r="A230" t="str">
            <v>SO•0900•J</v>
          </cell>
          <cell r="B230" t="str">
            <v>SO•0945•J</v>
          </cell>
          <cell r="C230" t="str">
            <v>A</v>
          </cell>
        </row>
        <row r="231">
          <cell r="A231" t="str">
            <v>SO•0945•J</v>
          </cell>
          <cell r="B231" t="str">
            <v>SO•0900•J</v>
          </cell>
        </row>
        <row r="232">
          <cell r="A232" t="str">
            <v>SO•1030•J</v>
          </cell>
          <cell r="B232" t="str">
            <v>SO•0945•J</v>
          </cell>
        </row>
        <row r="233">
          <cell r="A233" t="str">
            <v>SO•1115•J</v>
          </cell>
          <cell r="B233" t="str">
            <v>SO•1030•J</v>
          </cell>
        </row>
        <row r="234">
          <cell r="A234" t="str">
            <v>SO•1200•J</v>
          </cell>
          <cell r="B234" t="str">
            <v>SO•1115•J</v>
          </cell>
        </row>
        <row r="235">
          <cell r="A235" t="str">
            <v>SO•1245•J</v>
          </cell>
          <cell r="B235" t="str">
            <v>SO•1200•J</v>
          </cell>
        </row>
        <row r="236">
          <cell r="A236" t="str">
            <v>SO•1330•J</v>
          </cell>
          <cell r="B236" t="str">
            <v>SO•1245•J</v>
          </cell>
        </row>
        <row r="237">
          <cell r="A237" t="str">
            <v>SO•1415•J</v>
          </cell>
          <cell r="B237" t="str">
            <v>SO•1330•J</v>
          </cell>
        </row>
        <row r="238">
          <cell r="A238" t="str">
            <v>SO•1500•J</v>
          </cell>
          <cell r="B238" t="str">
            <v>SO•1415•J</v>
          </cell>
        </row>
        <row r="239">
          <cell r="A239" t="str">
            <v>SO•1545•J</v>
          </cell>
          <cell r="B239" t="str">
            <v>SO•1500•J</v>
          </cell>
        </row>
        <row r="240">
          <cell r="A240" t="str">
            <v>SO•1630•J</v>
          </cell>
          <cell r="B240" t="str">
            <v>SO•1545•J</v>
          </cell>
        </row>
        <row r="241">
          <cell r="A241" t="str">
            <v>SO•1715•J</v>
          </cell>
          <cell r="B241" t="str">
            <v>SO•1630•J</v>
          </cell>
        </row>
        <row r="242">
          <cell r="A242" t="str">
            <v>SO•1800•J</v>
          </cell>
          <cell r="B242" t="str">
            <v>SO•1715•J</v>
          </cell>
        </row>
        <row r="243">
          <cell r="A243" t="str">
            <v>SO•1845•J</v>
          </cell>
          <cell r="B243" t="str">
            <v>SO•1800•J</v>
          </cell>
        </row>
        <row r="244">
          <cell r="A244" t="str">
            <v>SO•1930•J</v>
          </cell>
          <cell r="B244" t="str">
            <v>SO•1845•J</v>
          </cell>
        </row>
        <row r="245">
          <cell r="A245" t="str">
            <v>SO•2015•J</v>
          </cell>
          <cell r="B245" t="str">
            <v>SO•1930•J</v>
          </cell>
        </row>
        <row r="246">
          <cell r="A246" t="str">
            <v>SO•2100•J</v>
          </cell>
          <cell r="B246" t="str">
            <v>SO•2015•J</v>
          </cell>
        </row>
        <row r="247">
          <cell r="A247" t="str">
            <v>MO•0800•J</v>
          </cell>
          <cell r="B247" t="str">
            <v>MO•0845•J</v>
          </cell>
          <cell r="C247" t="str">
            <v>A</v>
          </cell>
        </row>
        <row r="248">
          <cell r="A248" t="str">
            <v>MO•0845•J</v>
          </cell>
          <cell r="B248" t="str">
            <v>MO•0800•J</v>
          </cell>
        </row>
        <row r="249">
          <cell r="A249" t="str">
            <v>MO•0930•J</v>
          </cell>
          <cell r="B249" t="str">
            <v>MO•0845•J</v>
          </cell>
        </row>
        <row r="250">
          <cell r="A250" t="str">
            <v>MO•1015•J</v>
          </cell>
          <cell r="B250" t="str">
            <v>MO•0930•J</v>
          </cell>
        </row>
        <row r="251">
          <cell r="A251" t="str">
            <v>MO•1100•J</v>
          </cell>
          <cell r="B251" t="str">
            <v>MO•1015•J</v>
          </cell>
        </row>
        <row r="252">
          <cell r="A252" t="str">
            <v>MO•1145•J</v>
          </cell>
          <cell r="B252" t="str">
            <v>MO•1100•J</v>
          </cell>
        </row>
        <row r="253">
          <cell r="A253" t="str">
            <v>MO•1230•J</v>
          </cell>
          <cell r="B253" t="str">
            <v>MO•1145•J</v>
          </cell>
        </row>
        <row r="254">
          <cell r="A254" t="str">
            <v>SA•0900•K</v>
          </cell>
          <cell r="B254" t="str">
            <v>SA•0945•K</v>
          </cell>
          <cell r="C254" t="str">
            <v>A</v>
          </cell>
        </row>
        <row r="255">
          <cell r="A255" t="str">
            <v>SA•0945•K</v>
          </cell>
          <cell r="B255" t="str">
            <v>SA•0900•K</v>
          </cell>
        </row>
        <row r="256">
          <cell r="A256" t="str">
            <v>SA•1030•K</v>
          </cell>
          <cell r="B256" t="str">
            <v>SA•0945•K</v>
          </cell>
        </row>
        <row r="257">
          <cell r="A257" t="str">
            <v>SA•1115•K</v>
          </cell>
          <cell r="B257" t="str">
            <v>SA•1030•K</v>
          </cell>
        </row>
        <row r="258">
          <cell r="A258" t="str">
            <v>SA•1200•K</v>
          </cell>
          <cell r="B258" t="str">
            <v>SA•1115•K</v>
          </cell>
        </row>
        <row r="259">
          <cell r="A259" t="str">
            <v>SA•1245•K</v>
          </cell>
          <cell r="B259" t="str">
            <v>SA•1200•K</v>
          </cell>
        </row>
        <row r="260">
          <cell r="A260" t="str">
            <v>SA•1330•K</v>
          </cell>
          <cell r="B260" t="str">
            <v>SA•1245•K</v>
          </cell>
        </row>
        <row r="261">
          <cell r="A261" t="str">
            <v>SA•1415•K</v>
          </cell>
          <cell r="B261" t="str">
            <v>SA•1330•K</v>
          </cell>
        </row>
        <row r="262">
          <cell r="A262" t="str">
            <v>SA•1500•K</v>
          </cell>
          <cell r="B262" t="str">
            <v>SA•1415•K</v>
          </cell>
        </row>
        <row r="263">
          <cell r="A263" t="str">
            <v>SA•1545•K</v>
          </cell>
          <cell r="B263" t="str">
            <v>SA•1500•K</v>
          </cell>
        </row>
        <row r="264">
          <cell r="A264" t="str">
            <v>SA•1630•K</v>
          </cell>
          <cell r="B264" t="str">
            <v>SA•1545•K</v>
          </cell>
        </row>
        <row r="265">
          <cell r="A265" t="str">
            <v>SA•1715•K</v>
          </cell>
          <cell r="B265" t="str">
            <v>SA•1630•K</v>
          </cell>
        </row>
        <row r="266">
          <cell r="A266" t="str">
            <v>SA•1800•K</v>
          </cell>
          <cell r="B266" t="str">
            <v>SA•1715•K</v>
          </cell>
        </row>
        <row r="267">
          <cell r="A267" t="str">
            <v>SA•1845•K</v>
          </cell>
          <cell r="B267" t="str">
            <v>SA•1800•K</v>
          </cell>
        </row>
        <row r="268">
          <cell r="A268" t="str">
            <v>SA•1930•K</v>
          </cell>
          <cell r="B268" t="str">
            <v>SA•1845•K</v>
          </cell>
        </row>
        <row r="269">
          <cell r="A269" t="str">
            <v>SA•2015•K</v>
          </cell>
          <cell r="B269" t="str">
            <v>SA•1930•K</v>
          </cell>
        </row>
        <row r="270">
          <cell r="A270" t="str">
            <v>SA•2100•K</v>
          </cell>
          <cell r="B270" t="str">
            <v>SA•2015•K</v>
          </cell>
        </row>
        <row r="271">
          <cell r="A271" t="str">
            <v>SO•0900•K</v>
          </cell>
          <cell r="B271" t="str">
            <v>SO•0945•K</v>
          </cell>
          <cell r="C271" t="str">
            <v>A</v>
          </cell>
        </row>
        <row r="272">
          <cell r="A272" t="str">
            <v>SO•0945•K</v>
          </cell>
          <cell r="B272" t="str">
            <v>SO•0900•K</v>
          </cell>
        </row>
        <row r="273">
          <cell r="A273" t="str">
            <v>SO•1030•K</v>
          </cell>
          <cell r="B273" t="str">
            <v>SO•0945•K</v>
          </cell>
        </row>
        <row r="274">
          <cell r="A274" t="str">
            <v>SO•1115•K</v>
          </cell>
          <cell r="B274" t="str">
            <v>SO•1030•K</v>
          </cell>
        </row>
        <row r="275">
          <cell r="A275" t="str">
            <v>SO•1200•K</v>
          </cell>
          <cell r="B275" t="str">
            <v>SO•1115•K</v>
          </cell>
        </row>
        <row r="276">
          <cell r="A276" t="str">
            <v>SO•1245•K</v>
          </cell>
          <cell r="B276" t="str">
            <v>SO•1200•K</v>
          </cell>
        </row>
        <row r="277">
          <cell r="A277" t="str">
            <v>SO•1330•K</v>
          </cell>
          <cell r="B277" t="str">
            <v>SO•1245•K</v>
          </cell>
        </row>
        <row r="278">
          <cell r="A278" t="str">
            <v>SO•1415•K</v>
          </cell>
          <cell r="B278" t="str">
            <v>SO•1330•K</v>
          </cell>
        </row>
        <row r="279">
          <cell r="A279" t="str">
            <v>SO•1500•K</v>
          </cell>
          <cell r="B279" t="str">
            <v>SO•1415•K</v>
          </cell>
        </row>
        <row r="280">
          <cell r="A280" t="str">
            <v>SO•1545•K</v>
          </cell>
          <cell r="B280" t="str">
            <v>SO•1500•K</v>
          </cell>
        </row>
        <row r="281">
          <cell r="A281" t="str">
            <v>SO•1630•K</v>
          </cell>
          <cell r="B281" t="str">
            <v>SO•1545•K</v>
          </cell>
        </row>
        <row r="282">
          <cell r="A282" t="str">
            <v>SO•1715•K</v>
          </cell>
          <cell r="B282" t="str">
            <v>SO•1630•K</v>
          </cell>
        </row>
        <row r="283">
          <cell r="A283" t="str">
            <v>SO•1800•K</v>
          </cell>
          <cell r="B283" t="str">
            <v>SO•1715•K</v>
          </cell>
        </row>
        <row r="284">
          <cell r="A284" t="str">
            <v>SO•1845•K</v>
          </cell>
          <cell r="B284" t="str">
            <v>SO•1800•K</v>
          </cell>
        </row>
        <row r="285">
          <cell r="A285" t="str">
            <v>SO•1930•K</v>
          </cell>
          <cell r="B285" t="str">
            <v>SO•1845•K</v>
          </cell>
        </row>
        <row r="286">
          <cell r="A286" t="str">
            <v>SO•2015•K</v>
          </cell>
          <cell r="B286" t="str">
            <v>SO•1930•K</v>
          </cell>
        </row>
        <row r="287">
          <cell r="A287" t="str">
            <v>SO•2100•K</v>
          </cell>
          <cell r="B287" t="str">
            <v>SO•2015•K</v>
          </cell>
        </row>
        <row r="288">
          <cell r="A288" t="str">
            <v>MO•0800•K</v>
          </cell>
          <cell r="B288" t="str">
            <v>MO•0845•K</v>
          </cell>
          <cell r="C288" t="str">
            <v>A</v>
          </cell>
        </row>
        <row r="289">
          <cell r="A289" t="str">
            <v>MO•0845•K</v>
          </cell>
          <cell r="B289" t="str">
            <v>MO•0800•K</v>
          </cell>
        </row>
        <row r="290">
          <cell r="A290" t="str">
            <v>MO•0930•K</v>
          </cell>
          <cell r="B290" t="str">
            <v>MO•0845•K</v>
          </cell>
        </row>
        <row r="291">
          <cell r="A291" t="str">
            <v>MO•1015•K</v>
          </cell>
          <cell r="B291" t="str">
            <v>MO•0930•K</v>
          </cell>
        </row>
        <row r="292">
          <cell r="A292" t="str">
            <v>MO•1100•K</v>
          </cell>
          <cell r="B292" t="str">
            <v>MO•1015•K</v>
          </cell>
        </row>
        <row r="293">
          <cell r="A293" t="str">
            <v>MO•1145•K</v>
          </cell>
          <cell r="B293" t="str">
            <v>MO•1100•K</v>
          </cell>
        </row>
        <row r="294">
          <cell r="A294" t="str">
            <v>MO•1230•K</v>
          </cell>
          <cell r="B294" t="str">
            <v>MO•1145•K</v>
          </cell>
        </row>
        <row r="295">
          <cell r="A295" t="str">
            <v>SA•0900•PA</v>
          </cell>
          <cell r="B295" t="str">
            <v>SA•0945•PA</v>
          </cell>
          <cell r="C295" t="str">
            <v>A</v>
          </cell>
        </row>
        <row r="296">
          <cell r="A296" t="str">
            <v>SA•0945•PA</v>
          </cell>
          <cell r="B296" t="str">
            <v>SA•0900•PA</v>
          </cell>
        </row>
        <row r="297">
          <cell r="A297" t="str">
            <v>SA•1030•PA</v>
          </cell>
          <cell r="B297" t="str">
            <v>SA•0945•PA</v>
          </cell>
        </row>
        <row r="298">
          <cell r="A298" t="str">
            <v>SA•1115•PA</v>
          </cell>
          <cell r="B298" t="str">
            <v>SA•1030•PA</v>
          </cell>
        </row>
        <row r="299">
          <cell r="A299" t="str">
            <v>SA•1200•PA</v>
          </cell>
          <cell r="B299" t="str">
            <v>SA•1115•PA</v>
          </cell>
        </row>
        <row r="300">
          <cell r="A300" t="str">
            <v>SA•1245•PA</v>
          </cell>
          <cell r="B300" t="str">
            <v>SA•1200•PA</v>
          </cell>
        </row>
        <row r="301">
          <cell r="A301" t="str">
            <v>SA•1330•PA</v>
          </cell>
          <cell r="B301" t="str">
            <v>SA•1245•PA</v>
          </cell>
        </row>
        <row r="302">
          <cell r="A302" t="str">
            <v>SA•1415•PA</v>
          </cell>
          <cell r="B302" t="str">
            <v>SA•1330•PA</v>
          </cell>
        </row>
        <row r="303">
          <cell r="A303" t="str">
            <v>SA•1500•PA</v>
          </cell>
          <cell r="B303" t="str">
            <v>SA•1415•PA</v>
          </cell>
        </row>
        <row r="304">
          <cell r="A304" t="str">
            <v>SA•1545•PA</v>
          </cell>
          <cell r="B304" t="str">
            <v>SA•1500•PA</v>
          </cell>
        </row>
        <row r="305">
          <cell r="A305" t="str">
            <v>SA•1630•PA</v>
          </cell>
          <cell r="B305" t="str">
            <v>SA•1545•PA</v>
          </cell>
        </row>
        <row r="306">
          <cell r="A306" t="str">
            <v>SA•1715•PA</v>
          </cell>
          <cell r="B306" t="str">
            <v>SA•1630•PA</v>
          </cell>
        </row>
        <row r="307">
          <cell r="A307" t="str">
            <v>SA•1800•PA</v>
          </cell>
          <cell r="B307" t="str">
            <v>SA•1715•PA</v>
          </cell>
        </row>
        <row r="308">
          <cell r="A308" t="str">
            <v>SA•1845•PA</v>
          </cell>
          <cell r="B308" t="str">
            <v>SA•1800•PA</v>
          </cell>
        </row>
        <row r="309">
          <cell r="A309" t="str">
            <v>SA•1930•PA</v>
          </cell>
          <cell r="B309" t="str">
            <v>SA•1845•PA</v>
          </cell>
        </row>
        <row r="310">
          <cell r="A310" t="str">
            <v>SA•2015•PA</v>
          </cell>
          <cell r="B310" t="str">
            <v>SA•1930•PA</v>
          </cell>
        </row>
        <row r="311">
          <cell r="A311" t="str">
            <v>SA•2100•PA</v>
          </cell>
          <cell r="B311" t="str">
            <v>SA•2015•PA</v>
          </cell>
        </row>
        <row r="312">
          <cell r="A312" t="str">
            <v>SO•0900•PA</v>
          </cell>
          <cell r="B312" t="str">
            <v>SO•0945•PA</v>
          </cell>
          <cell r="C312" t="str">
            <v>A</v>
          </cell>
        </row>
        <row r="313">
          <cell r="A313" t="str">
            <v>SO•0945•PA</v>
          </cell>
          <cell r="B313" t="str">
            <v>SO•0900•PA</v>
          </cell>
        </row>
        <row r="314">
          <cell r="A314" t="str">
            <v>SO•1030•PA</v>
          </cell>
          <cell r="B314" t="str">
            <v>SO•0945•PA</v>
          </cell>
        </row>
        <row r="315">
          <cell r="A315" t="str">
            <v>SO•1115•PA</v>
          </cell>
          <cell r="B315" t="str">
            <v>SO•1030•PA</v>
          </cell>
        </row>
        <row r="316">
          <cell r="A316" t="str">
            <v>SO•1200•PA</v>
          </cell>
          <cell r="B316" t="str">
            <v>SO•1115•PA</v>
          </cell>
        </row>
        <row r="317">
          <cell r="A317" t="str">
            <v>SO•1245•PA</v>
          </cell>
          <cell r="B317" t="str">
            <v>SO•1200•PA</v>
          </cell>
        </row>
        <row r="318">
          <cell r="A318" t="str">
            <v>SO•1330•PA</v>
          </cell>
          <cell r="B318" t="str">
            <v>SO•1245•PA</v>
          </cell>
        </row>
        <row r="319">
          <cell r="A319" t="str">
            <v>SO•1415•PA</v>
          </cell>
          <cell r="B319" t="str">
            <v>SO•1330•PA</v>
          </cell>
        </row>
        <row r="320">
          <cell r="A320" t="str">
            <v>SO•1500•PA</v>
          </cell>
          <cell r="B320" t="str">
            <v>SO•1415•PA</v>
          </cell>
        </row>
        <row r="321">
          <cell r="A321" t="str">
            <v>SO•1545•PA</v>
          </cell>
          <cell r="B321" t="str">
            <v>SO•1500•PA</v>
          </cell>
        </row>
        <row r="322">
          <cell r="A322" t="str">
            <v>SO•1630•PA</v>
          </cell>
          <cell r="B322" t="str">
            <v>SO•1545•PA</v>
          </cell>
        </row>
        <row r="323">
          <cell r="A323" t="str">
            <v>SO•1715•PA</v>
          </cell>
          <cell r="B323" t="str">
            <v>SO•1630•PA</v>
          </cell>
        </row>
        <row r="324">
          <cell r="A324" t="str">
            <v>SO•1800•PA</v>
          </cell>
          <cell r="B324" t="str">
            <v>SO•1715•PA</v>
          </cell>
        </row>
        <row r="325">
          <cell r="A325" t="str">
            <v>SO•1845•PA</v>
          </cell>
          <cell r="B325" t="str">
            <v>SO•1800•PA</v>
          </cell>
        </row>
        <row r="326">
          <cell r="A326" t="str">
            <v>SO•1930•PA</v>
          </cell>
          <cell r="B326" t="str">
            <v>SO•1845•PA</v>
          </cell>
        </row>
        <row r="327">
          <cell r="A327" t="str">
            <v>SO•2015•PA</v>
          </cell>
          <cell r="B327" t="str">
            <v>SO•1930•PA</v>
          </cell>
        </row>
        <row r="328">
          <cell r="A328" t="str">
            <v>SO•2100•PA</v>
          </cell>
          <cell r="B328" t="str">
            <v>SO•2015•PA</v>
          </cell>
        </row>
        <row r="329">
          <cell r="A329" t="str">
            <v>MO•0800•PA</v>
          </cell>
          <cell r="B329" t="str">
            <v>MO•0845•PA</v>
          </cell>
          <cell r="C329" t="str">
            <v>A</v>
          </cell>
        </row>
        <row r="330">
          <cell r="A330" t="str">
            <v>MO•0845•PA</v>
          </cell>
          <cell r="B330" t="str">
            <v>MO•0800•PA</v>
          </cell>
        </row>
        <row r="331">
          <cell r="A331" t="str">
            <v>MO•0930•PA</v>
          </cell>
          <cell r="B331" t="str">
            <v>MO•1015•PA</v>
          </cell>
          <cell r="C331" t="str">
            <v>A</v>
          </cell>
        </row>
        <row r="332">
          <cell r="A332" t="str">
            <v>MO•1015•PA</v>
          </cell>
          <cell r="B332" t="str">
            <v>MO•0930•PA</v>
          </cell>
        </row>
        <row r="333">
          <cell r="A333" t="str">
            <v>MO•1100•PA</v>
          </cell>
          <cell r="B333" t="str">
            <v>MO•1015•PA</v>
          </cell>
        </row>
        <row r="334">
          <cell r="A334" t="str">
            <v>MO•1145•PA</v>
          </cell>
          <cell r="B334" t="str">
            <v>MO•1100•PA</v>
          </cell>
        </row>
        <row r="335">
          <cell r="A335" t="str">
            <v>MO•1230•PA</v>
          </cell>
          <cell r="B335" t="str">
            <v>MO•1145•PA</v>
          </cell>
        </row>
        <row r="336">
          <cell r="A336" t="str">
            <v>SA•0900•PB</v>
          </cell>
          <cell r="B336" t="str">
            <v>SA•0945•PB</v>
          </cell>
          <cell r="C336" t="str">
            <v>A</v>
          </cell>
        </row>
        <row r="337">
          <cell r="A337" t="str">
            <v>SA•0945•PB</v>
          </cell>
          <cell r="B337" t="str">
            <v>SA•0900•PB</v>
          </cell>
        </row>
        <row r="338">
          <cell r="A338" t="str">
            <v>SA•1030•PB</v>
          </cell>
          <cell r="B338" t="str">
            <v>SA•0945•PB</v>
          </cell>
        </row>
        <row r="339">
          <cell r="A339" t="str">
            <v>SA•1115•PB</v>
          </cell>
          <cell r="B339" t="str">
            <v>SA•1030•PB</v>
          </cell>
        </row>
        <row r="340">
          <cell r="A340" t="str">
            <v>SA•1200•PB</v>
          </cell>
          <cell r="B340" t="str">
            <v>SA•1115•PB</v>
          </cell>
        </row>
        <row r="341">
          <cell r="A341" t="str">
            <v>SA•1245•PB</v>
          </cell>
          <cell r="B341" t="str">
            <v>SA•1200•PB</v>
          </cell>
        </row>
        <row r="342">
          <cell r="A342" t="str">
            <v>SA•1330•PB</v>
          </cell>
          <cell r="B342" t="str">
            <v>SA•1245•PB</v>
          </cell>
        </row>
        <row r="343">
          <cell r="A343" t="str">
            <v>SA•1415•PB</v>
          </cell>
          <cell r="B343" t="str">
            <v>SA•1330•PB</v>
          </cell>
        </row>
        <row r="344">
          <cell r="A344" t="str">
            <v>SA•1500•PB</v>
          </cell>
          <cell r="B344" t="str">
            <v>SA•1415•PB</v>
          </cell>
        </row>
        <row r="345">
          <cell r="A345" t="str">
            <v>SA•1545•PB</v>
          </cell>
          <cell r="B345" t="str">
            <v>SA•1500•PB</v>
          </cell>
        </row>
        <row r="346">
          <cell r="A346" t="str">
            <v>SA•1630•PB</v>
          </cell>
          <cell r="B346" t="str">
            <v>SA•1545•PB</v>
          </cell>
        </row>
        <row r="347">
          <cell r="A347" t="str">
            <v>SA•1715•PB</v>
          </cell>
          <cell r="B347" t="str">
            <v>SA•1630•PB</v>
          </cell>
        </row>
        <row r="348">
          <cell r="A348" t="str">
            <v>SA•1800•PB</v>
          </cell>
          <cell r="B348" t="str">
            <v>SA•1715•PB</v>
          </cell>
        </row>
        <row r="349">
          <cell r="A349" t="str">
            <v>SA•1845•PB</v>
          </cell>
          <cell r="B349" t="str">
            <v>SA•1800•PB</v>
          </cell>
        </row>
        <row r="350">
          <cell r="A350" t="str">
            <v>SA•1930•PB</v>
          </cell>
          <cell r="B350" t="str">
            <v>SA•1845•PB</v>
          </cell>
        </row>
        <row r="351">
          <cell r="A351" t="str">
            <v>SA•2015•PB</v>
          </cell>
          <cell r="B351" t="str">
            <v>SA•1930•PB</v>
          </cell>
        </row>
        <row r="352">
          <cell r="A352" t="str">
            <v>SA•2100•PB</v>
          </cell>
          <cell r="B352" t="str">
            <v>SA•2015•PB</v>
          </cell>
        </row>
        <row r="353">
          <cell r="A353" t="str">
            <v>SO•0900•PB</v>
          </cell>
          <cell r="B353" t="str">
            <v>SO•0945•PB</v>
          </cell>
          <cell r="C353" t="str">
            <v>A</v>
          </cell>
        </row>
        <row r="354">
          <cell r="A354" t="str">
            <v>SO•0945•PB</v>
          </cell>
          <cell r="B354" t="str">
            <v>SO•0900•PB</v>
          </cell>
        </row>
        <row r="355">
          <cell r="A355" t="str">
            <v>SO•1030•PB</v>
          </cell>
          <cell r="B355" t="str">
            <v>SO•0945•PB</v>
          </cell>
        </row>
        <row r="356">
          <cell r="A356" t="str">
            <v>SO•1115•PB</v>
          </cell>
          <cell r="B356" t="str">
            <v>SO•1030•PB</v>
          </cell>
        </row>
        <row r="357">
          <cell r="A357" t="str">
            <v>SO•1200•PB</v>
          </cell>
          <cell r="B357" t="str">
            <v>SO•1115•PB</v>
          </cell>
        </row>
        <row r="358">
          <cell r="A358" t="str">
            <v>SO•1245•PB</v>
          </cell>
          <cell r="B358" t="str">
            <v>SO•1200•PB</v>
          </cell>
        </row>
        <row r="359">
          <cell r="A359" t="str">
            <v>SO•1330•PB</v>
          </cell>
          <cell r="B359" t="str">
            <v>SO•1245•PB</v>
          </cell>
        </row>
        <row r="360">
          <cell r="A360" t="str">
            <v>SO•1415•PB</v>
          </cell>
          <cell r="B360" t="str">
            <v>SO•1330•PB</v>
          </cell>
        </row>
        <row r="361">
          <cell r="A361" t="str">
            <v>SO•1500•PB</v>
          </cell>
          <cell r="B361" t="str">
            <v>SO•1415•PB</v>
          </cell>
        </row>
        <row r="362">
          <cell r="A362" t="str">
            <v>SO•1545•PB</v>
          </cell>
          <cell r="B362" t="str">
            <v>SO•1500•PB</v>
          </cell>
        </row>
        <row r="363">
          <cell r="A363" t="str">
            <v>SO•1630•PB</v>
          </cell>
          <cell r="B363" t="str">
            <v>SO•1545•PB</v>
          </cell>
        </row>
        <row r="364">
          <cell r="A364" t="str">
            <v>SO•1715•PB</v>
          </cell>
          <cell r="B364" t="str">
            <v>SO•1630•PB</v>
          </cell>
        </row>
        <row r="365">
          <cell r="A365" t="str">
            <v>SO•1800•PB</v>
          </cell>
          <cell r="B365" t="str">
            <v>SO•1715•PB</v>
          </cell>
        </row>
        <row r="366">
          <cell r="A366" t="str">
            <v>SO•1845•PB</v>
          </cell>
          <cell r="B366" t="str">
            <v>SO•1800•PB</v>
          </cell>
        </row>
        <row r="367">
          <cell r="A367" t="str">
            <v>SO•1930•PB</v>
          </cell>
          <cell r="B367" t="str">
            <v>SO•1845•PB</v>
          </cell>
        </row>
        <row r="368">
          <cell r="A368" t="str">
            <v>SO•2015•PB</v>
          </cell>
          <cell r="B368" t="str">
            <v>SO•1930•PB</v>
          </cell>
        </row>
        <row r="369">
          <cell r="A369" t="str">
            <v>SO•2100•PB</v>
          </cell>
          <cell r="B369" t="str">
            <v>SO•2015•PB</v>
          </cell>
        </row>
        <row r="370">
          <cell r="A370" t="str">
            <v>MO•0800•PB</v>
          </cell>
          <cell r="B370" t="str">
            <v>MO•0845•PB</v>
          </cell>
          <cell r="C370" t="str">
            <v>A</v>
          </cell>
        </row>
        <row r="371">
          <cell r="A371" t="str">
            <v>MO•0845•PB</v>
          </cell>
          <cell r="B371" t="str">
            <v>MO•0800•PB</v>
          </cell>
        </row>
        <row r="372">
          <cell r="A372" t="str">
            <v>MO•0930•PB</v>
          </cell>
          <cell r="B372" t="str">
            <v>MO•0845•PB</v>
          </cell>
        </row>
        <row r="373">
          <cell r="A373" t="str">
            <v>MO•1015•PB</v>
          </cell>
          <cell r="B373" t="str">
            <v>MO•0930•PB</v>
          </cell>
        </row>
        <row r="374">
          <cell r="A374" t="str">
            <v>MO•1100•PB</v>
          </cell>
          <cell r="B374" t="str">
            <v>MO•1015•PB</v>
          </cell>
        </row>
        <row r="375">
          <cell r="A375" t="str">
            <v>MO•1145•PB</v>
          </cell>
          <cell r="B375" t="str">
            <v>MO•1100•PB</v>
          </cell>
        </row>
        <row r="376">
          <cell r="A376" t="str">
            <v>MO•1230•PB</v>
          </cell>
          <cell r="B376" t="str">
            <v>MO•1145•PB</v>
          </cell>
        </row>
        <row r="377">
          <cell r="A377" t="str">
            <v>SA•0900•QA</v>
          </cell>
          <cell r="B377" t="str">
            <v>SA•0945•QA</v>
          </cell>
          <cell r="C377" t="str">
            <v>A</v>
          </cell>
        </row>
        <row r="378">
          <cell r="A378" t="str">
            <v>SA•0945•QA</v>
          </cell>
          <cell r="B378" t="str">
            <v>SA•0900•QA</v>
          </cell>
        </row>
        <row r="379">
          <cell r="A379" t="str">
            <v>SA•1030•QA</v>
          </cell>
          <cell r="B379" t="str">
            <v>SA•0945•QA</v>
          </cell>
        </row>
        <row r="380">
          <cell r="A380" t="str">
            <v>SA•1115•QA</v>
          </cell>
          <cell r="B380" t="str">
            <v>SA•1030•QA</v>
          </cell>
        </row>
        <row r="381">
          <cell r="A381" t="str">
            <v>SA•1200•QA</v>
          </cell>
          <cell r="B381" t="str">
            <v>SA•1115•QA</v>
          </cell>
        </row>
        <row r="382">
          <cell r="A382" t="str">
            <v>SA•1245•QA</v>
          </cell>
          <cell r="B382" t="str">
            <v>SA•1200•QA</v>
          </cell>
        </row>
        <row r="383">
          <cell r="A383" t="str">
            <v>SA•1330•QA</v>
          </cell>
          <cell r="B383" t="str">
            <v>SA•1245•QA</v>
          </cell>
        </row>
        <row r="384">
          <cell r="A384" t="str">
            <v>SA•1415•QA</v>
          </cell>
          <cell r="B384" t="str">
            <v>SA•1330•QA</v>
          </cell>
        </row>
        <row r="385">
          <cell r="A385" t="str">
            <v>SA•1500•QA</v>
          </cell>
          <cell r="B385" t="str">
            <v>SA•1415•QA</v>
          </cell>
        </row>
        <row r="386">
          <cell r="A386" t="str">
            <v>SA•1545•QA</v>
          </cell>
          <cell r="B386" t="str">
            <v>SA•1500•QA</v>
          </cell>
        </row>
        <row r="387">
          <cell r="A387" t="str">
            <v>SA•1630•QA</v>
          </cell>
          <cell r="B387" t="str">
            <v>SA•1545•QA</v>
          </cell>
        </row>
        <row r="388">
          <cell r="A388" t="str">
            <v>SA•1715•QA</v>
          </cell>
          <cell r="B388" t="str">
            <v>SA•1630•QA</v>
          </cell>
        </row>
        <row r="389">
          <cell r="A389" t="str">
            <v>SA•1800•QA</v>
          </cell>
          <cell r="B389" t="str">
            <v>SA•1715•QA</v>
          </cell>
        </row>
        <row r="390">
          <cell r="A390" t="str">
            <v>SA•1845•QA</v>
          </cell>
          <cell r="B390" t="str">
            <v>SA•1800•QA</v>
          </cell>
        </row>
        <row r="391">
          <cell r="A391" t="str">
            <v>SA•1930•QA</v>
          </cell>
          <cell r="B391" t="str">
            <v>SA•1845•QA</v>
          </cell>
        </row>
        <row r="392">
          <cell r="A392" t="str">
            <v>SA•2015•QA</v>
          </cell>
          <cell r="B392" t="str">
            <v>SA•1930•QA</v>
          </cell>
        </row>
        <row r="393">
          <cell r="A393" t="str">
            <v>SA•2100•QA</v>
          </cell>
          <cell r="B393" t="str">
            <v>SA•2015•QA</v>
          </cell>
        </row>
        <row r="394">
          <cell r="A394" t="str">
            <v>SO•0900•QA</v>
          </cell>
          <cell r="B394" t="str">
            <v>SO•0945•QA</v>
          </cell>
          <cell r="C394" t="str">
            <v>A</v>
          </cell>
        </row>
        <row r="395">
          <cell r="A395" t="str">
            <v>SO•0945•QA</v>
          </cell>
          <cell r="B395" t="str">
            <v>SO•0900•QA</v>
          </cell>
        </row>
        <row r="396">
          <cell r="A396" t="str">
            <v>SO•1030•QA</v>
          </cell>
          <cell r="B396" t="str">
            <v>SO•0945•QA</v>
          </cell>
        </row>
        <row r="397">
          <cell r="A397" t="str">
            <v>SO•1115•QA</v>
          </cell>
          <cell r="B397" t="str">
            <v>SO•1030•QA</v>
          </cell>
        </row>
        <row r="398">
          <cell r="A398" t="str">
            <v>SO•1200•QA</v>
          </cell>
          <cell r="B398" t="str">
            <v>SO•1115•QA</v>
          </cell>
        </row>
        <row r="399">
          <cell r="A399" t="str">
            <v>SO•1245•QA</v>
          </cell>
          <cell r="B399" t="str">
            <v>SO•1200•QA</v>
          </cell>
        </row>
        <row r="400">
          <cell r="A400" t="str">
            <v>SO•1330•QA</v>
          </cell>
          <cell r="B400" t="str">
            <v>SO•1245•QA</v>
          </cell>
        </row>
        <row r="401">
          <cell r="A401" t="str">
            <v>SO•1415•QA</v>
          </cell>
          <cell r="B401" t="str">
            <v>SO•1330•QA</v>
          </cell>
        </row>
        <row r="402">
          <cell r="A402" t="str">
            <v>SO•1500•QA</v>
          </cell>
          <cell r="B402" t="str">
            <v>SO•1415•QA</v>
          </cell>
        </row>
        <row r="403">
          <cell r="A403" t="str">
            <v>SO•1545•QA</v>
          </cell>
          <cell r="B403" t="str">
            <v>SO•1500•QA</v>
          </cell>
        </row>
        <row r="404">
          <cell r="A404" t="str">
            <v>SO•1630•QA</v>
          </cell>
          <cell r="B404" t="str">
            <v>SO•1545•QA</v>
          </cell>
        </row>
        <row r="405">
          <cell r="A405" t="str">
            <v>SO•1715•QA</v>
          </cell>
          <cell r="B405" t="str">
            <v>SO•1630•QA</v>
          </cell>
        </row>
        <row r="406">
          <cell r="A406" t="str">
            <v>SO•1800•QA</v>
          </cell>
          <cell r="B406" t="str">
            <v>SO•1715•QA</v>
          </cell>
        </row>
        <row r="407">
          <cell r="A407" t="str">
            <v>SO•1845•QA</v>
          </cell>
          <cell r="B407" t="str">
            <v>SO•1800•QA</v>
          </cell>
        </row>
        <row r="408">
          <cell r="A408" t="str">
            <v>SO•1930•QA</v>
          </cell>
          <cell r="B408" t="str">
            <v>SO•1845•QA</v>
          </cell>
        </row>
        <row r="409">
          <cell r="A409" t="str">
            <v>SO•2015•QA</v>
          </cell>
          <cell r="B409" t="str">
            <v>SO•1930•QA</v>
          </cell>
        </row>
        <row r="410">
          <cell r="A410" t="str">
            <v>SO•2100•QA</v>
          </cell>
          <cell r="B410" t="str">
            <v>SO•2015•QA</v>
          </cell>
        </row>
        <row r="411">
          <cell r="A411" t="str">
            <v>MO•0800•QA</v>
          </cell>
          <cell r="B411" t="str">
            <v>MO•0845•QA</v>
          </cell>
          <cell r="C411" t="str">
            <v>A</v>
          </cell>
        </row>
        <row r="412">
          <cell r="A412" t="str">
            <v>MO•0845•QA</v>
          </cell>
          <cell r="B412" t="str">
            <v>MO•0800•QA</v>
          </cell>
        </row>
        <row r="413">
          <cell r="A413" t="str">
            <v>MO•0930•QA</v>
          </cell>
          <cell r="B413" t="str">
            <v>MO•0845•QA</v>
          </cell>
        </row>
        <row r="414">
          <cell r="A414" t="str">
            <v>MO•1015•QA</v>
          </cell>
          <cell r="B414" t="str">
            <v>MO•0930•QA</v>
          </cell>
        </row>
        <row r="415">
          <cell r="A415" t="str">
            <v>MO•1100•QA</v>
          </cell>
          <cell r="B415" t="str">
            <v>MO•1015•QA</v>
          </cell>
        </row>
        <row r="416">
          <cell r="A416" t="str">
            <v>MO•1145•QA</v>
          </cell>
          <cell r="B416" t="str">
            <v>MO•1100•QA</v>
          </cell>
        </row>
        <row r="417">
          <cell r="A417" t="str">
            <v>MO•1230•QA</v>
          </cell>
          <cell r="B417" t="str">
            <v>MO•1145•QA</v>
          </cell>
        </row>
        <row r="418">
          <cell r="A418" t="str">
            <v>SA•0900•QB</v>
          </cell>
          <cell r="B418" t="str">
            <v>SA•0945•QB</v>
          </cell>
          <cell r="C418" t="str">
            <v>A</v>
          </cell>
        </row>
        <row r="419">
          <cell r="A419" t="str">
            <v>SA•0945•QB</v>
          </cell>
          <cell r="B419" t="str">
            <v>SA•0900•QB</v>
          </cell>
        </row>
        <row r="420">
          <cell r="A420" t="str">
            <v>SA•1030•QB</v>
          </cell>
          <cell r="B420" t="str">
            <v>SA•0945•QB</v>
          </cell>
        </row>
        <row r="421">
          <cell r="A421" t="str">
            <v>SA•1115•QB</v>
          </cell>
          <cell r="B421" t="str">
            <v>SA•1030•QB</v>
          </cell>
        </row>
        <row r="422">
          <cell r="A422" t="str">
            <v>SA•1200•QB</v>
          </cell>
          <cell r="B422" t="str">
            <v>SA•1115•QB</v>
          </cell>
        </row>
        <row r="423">
          <cell r="A423" t="str">
            <v>SA•1245•QB</v>
          </cell>
          <cell r="B423" t="str">
            <v>SA•1200•QB</v>
          </cell>
        </row>
        <row r="424">
          <cell r="A424" t="str">
            <v>SA•1330•QB</v>
          </cell>
          <cell r="B424" t="str">
            <v>SA•1245•QB</v>
          </cell>
        </row>
        <row r="425">
          <cell r="A425" t="str">
            <v>SA•1415•QB</v>
          </cell>
          <cell r="B425" t="str">
            <v>SA•1330•QB</v>
          </cell>
        </row>
        <row r="426">
          <cell r="A426" t="str">
            <v>SA•1500•QB</v>
          </cell>
          <cell r="B426" t="str">
            <v>SA•1415•QB</v>
          </cell>
        </row>
        <row r="427">
          <cell r="A427" t="str">
            <v>SA•1545•QB</v>
          </cell>
          <cell r="B427" t="str">
            <v>SA•1500•QB</v>
          </cell>
        </row>
        <row r="428">
          <cell r="A428" t="str">
            <v>SA•1630•QB</v>
          </cell>
          <cell r="B428" t="str">
            <v>SA•1545•QB</v>
          </cell>
        </row>
        <row r="429">
          <cell r="A429" t="str">
            <v>SA•1715•QB</v>
          </cell>
          <cell r="B429" t="str">
            <v>SA•1630•QB</v>
          </cell>
        </row>
        <row r="430">
          <cell r="A430" t="str">
            <v>SA•1800•QB</v>
          </cell>
          <cell r="B430" t="str">
            <v>SA•1715•QB</v>
          </cell>
        </row>
        <row r="431">
          <cell r="A431" t="str">
            <v>SA•1845•QB</v>
          </cell>
          <cell r="B431" t="str">
            <v>SA•1800•QB</v>
          </cell>
        </row>
        <row r="432">
          <cell r="A432" t="str">
            <v>SA•1930•QB</v>
          </cell>
          <cell r="B432" t="str">
            <v>SA•1845•QB</v>
          </cell>
        </row>
        <row r="433">
          <cell r="A433" t="str">
            <v>SA•2015•QB</v>
          </cell>
          <cell r="B433" t="str">
            <v>SA•1930•QB</v>
          </cell>
        </row>
        <row r="434">
          <cell r="A434" t="str">
            <v>SA•2100•QB</v>
          </cell>
          <cell r="B434" t="str">
            <v>SA•2015•QB</v>
          </cell>
        </row>
        <row r="435">
          <cell r="A435" t="str">
            <v>SO•0900•QB</v>
          </cell>
          <cell r="B435" t="str">
            <v>SO•0945•QB</v>
          </cell>
          <cell r="C435" t="str">
            <v>A</v>
          </cell>
        </row>
        <row r="436">
          <cell r="A436" t="str">
            <v>SO•0945•QB</v>
          </cell>
          <cell r="B436" t="str">
            <v>SO•0900•QB</v>
          </cell>
        </row>
        <row r="437">
          <cell r="A437" t="str">
            <v>SO•1030•QB</v>
          </cell>
          <cell r="B437" t="str">
            <v>SO•0945•QB</v>
          </cell>
        </row>
        <row r="438">
          <cell r="A438" t="str">
            <v>SO•1115•QB</v>
          </cell>
          <cell r="B438" t="str">
            <v>SO•1030•QB</v>
          </cell>
        </row>
        <row r="439">
          <cell r="A439" t="str">
            <v>SO•1200•QB</v>
          </cell>
          <cell r="B439" t="str">
            <v>SO•1115•QB</v>
          </cell>
        </row>
        <row r="440">
          <cell r="A440" t="str">
            <v>SO•1245•QB</v>
          </cell>
          <cell r="B440" t="str">
            <v>SO•1200•QB</v>
          </cell>
        </row>
        <row r="441">
          <cell r="A441" t="str">
            <v>SO•1330•QB</v>
          </cell>
          <cell r="B441" t="str">
            <v>SO•1245•QB</v>
          </cell>
        </row>
        <row r="442">
          <cell r="A442" t="str">
            <v>SO•1415•QB</v>
          </cell>
          <cell r="B442" t="str">
            <v>SO•1330•QB</v>
          </cell>
        </row>
        <row r="443">
          <cell r="A443" t="str">
            <v>SO•1500•QB</v>
          </cell>
          <cell r="B443" t="str">
            <v>SO•1415•QB</v>
          </cell>
        </row>
        <row r="444">
          <cell r="A444" t="str">
            <v>SO•1545•QB</v>
          </cell>
          <cell r="B444" t="str">
            <v>SO•1500•QB</v>
          </cell>
        </row>
        <row r="445">
          <cell r="A445" t="str">
            <v>SO•1630•QB</v>
          </cell>
          <cell r="B445" t="str">
            <v>SO•1545•QB</v>
          </cell>
        </row>
        <row r="446">
          <cell r="A446" t="str">
            <v>SO•1715•QB</v>
          </cell>
          <cell r="B446" t="str">
            <v>SO•1630•QB</v>
          </cell>
        </row>
        <row r="447">
          <cell r="A447" t="str">
            <v>SO•1800•QB</v>
          </cell>
          <cell r="B447" t="str">
            <v>SO•1715•QB</v>
          </cell>
        </row>
        <row r="448">
          <cell r="A448" t="str">
            <v>SO•1845•QB</v>
          </cell>
          <cell r="B448" t="str">
            <v>SO•1800•QB</v>
          </cell>
        </row>
        <row r="449">
          <cell r="A449" t="str">
            <v>SO•1930•QB</v>
          </cell>
          <cell r="B449" t="str">
            <v>SO•1845•QB</v>
          </cell>
        </row>
        <row r="450">
          <cell r="A450" t="str">
            <v>SO•2015•QB</v>
          </cell>
          <cell r="B450" t="str">
            <v>SO•1930•QB</v>
          </cell>
        </row>
        <row r="451">
          <cell r="A451" t="str">
            <v>SO•2100•QB</v>
          </cell>
          <cell r="B451" t="str">
            <v>SO•2015•QB</v>
          </cell>
        </row>
        <row r="452">
          <cell r="A452" t="str">
            <v>MO•0800•QB</v>
          </cell>
          <cell r="B452" t="str">
            <v>MO•0845•QB</v>
          </cell>
          <cell r="C452" t="str">
            <v>A</v>
          </cell>
        </row>
        <row r="453">
          <cell r="A453" t="str">
            <v>MO•0845•QB</v>
          </cell>
          <cell r="B453" t="str">
            <v>MO•0800•QB</v>
          </cell>
        </row>
        <row r="454">
          <cell r="A454" t="str">
            <v>MO•0930•QB</v>
          </cell>
          <cell r="B454" t="str">
            <v>MO•0845•QB</v>
          </cell>
        </row>
        <row r="455">
          <cell r="A455" t="str">
            <v>MO•1015•QB</v>
          </cell>
          <cell r="B455" t="str">
            <v>MO•0930•QB</v>
          </cell>
        </row>
        <row r="456">
          <cell r="A456" t="str">
            <v>MO•1100•QB</v>
          </cell>
          <cell r="B456" t="str">
            <v>MO•1015•QB</v>
          </cell>
        </row>
        <row r="457">
          <cell r="A457" t="str">
            <v>MO•1145•QB</v>
          </cell>
          <cell r="B457" t="str">
            <v>MO•1100•QB</v>
          </cell>
        </row>
        <row r="458">
          <cell r="A458" t="str">
            <v>MO•1230•QB</v>
          </cell>
          <cell r="B458" t="str">
            <v>MO•1145•QB</v>
          </cell>
        </row>
        <row r="459">
          <cell r="A459" t="str">
            <v>SA•0900•QC</v>
          </cell>
          <cell r="B459" t="str">
            <v>SA•0945•QC</v>
          </cell>
          <cell r="C459" t="str">
            <v>A</v>
          </cell>
        </row>
        <row r="460">
          <cell r="A460" t="str">
            <v>SA•0945•QC</v>
          </cell>
          <cell r="B460" t="str">
            <v>SA•0900•QC</v>
          </cell>
        </row>
        <row r="461">
          <cell r="A461" t="str">
            <v>SA•1030•QC</v>
          </cell>
          <cell r="B461" t="str">
            <v>SA•0945•QC</v>
          </cell>
        </row>
        <row r="462">
          <cell r="A462" t="str">
            <v>SA•1115•QC</v>
          </cell>
          <cell r="B462" t="str">
            <v>SA•1030•QC</v>
          </cell>
        </row>
        <row r="463">
          <cell r="A463" t="str">
            <v>SA•1200•QC</v>
          </cell>
          <cell r="B463" t="str">
            <v>SA•1115•QC</v>
          </cell>
        </row>
        <row r="464">
          <cell r="A464" t="str">
            <v>SA•1245•QC</v>
          </cell>
          <cell r="B464" t="str">
            <v>SA•1200•QC</v>
          </cell>
        </row>
        <row r="465">
          <cell r="A465" t="str">
            <v>SA•1330•QC</v>
          </cell>
          <cell r="B465" t="str">
            <v>SA•1245•QC</v>
          </cell>
        </row>
        <row r="466">
          <cell r="A466" t="str">
            <v>SA•1415•QC</v>
          </cell>
          <cell r="B466" t="str">
            <v>SA•1330•QC</v>
          </cell>
        </row>
        <row r="467">
          <cell r="A467" t="str">
            <v>SA•1500•QC</v>
          </cell>
          <cell r="B467" t="str">
            <v>SA•1415•QC</v>
          </cell>
        </row>
        <row r="468">
          <cell r="A468" t="str">
            <v>SA•1545•QC</v>
          </cell>
          <cell r="B468" t="str">
            <v>SA•1500•QC</v>
          </cell>
        </row>
        <row r="469">
          <cell r="A469" t="str">
            <v>SA•1630•QC</v>
          </cell>
          <cell r="B469" t="str">
            <v>SA•1545•QC</v>
          </cell>
        </row>
        <row r="470">
          <cell r="A470" t="str">
            <v>SA•1715•QC</v>
          </cell>
          <cell r="B470" t="str">
            <v>SA•1630•QC</v>
          </cell>
        </row>
        <row r="471">
          <cell r="A471" t="str">
            <v>SA•1800•QC</v>
          </cell>
          <cell r="B471" t="str">
            <v>SA•1715•QC</v>
          </cell>
        </row>
        <row r="472">
          <cell r="A472" t="str">
            <v>SA•1845•QC</v>
          </cell>
          <cell r="B472" t="str">
            <v>SA•1800•QC</v>
          </cell>
        </row>
        <row r="473">
          <cell r="A473" t="str">
            <v>SA•1930•QC</v>
          </cell>
          <cell r="B473" t="str">
            <v>SA•1845•QC</v>
          </cell>
        </row>
        <row r="474">
          <cell r="A474" t="str">
            <v>SA•2015•QC</v>
          </cell>
          <cell r="B474" t="str">
            <v>SA•1930•QC</v>
          </cell>
        </row>
        <row r="475">
          <cell r="A475" t="str">
            <v>SA•2100•QC</v>
          </cell>
          <cell r="B475" t="str">
            <v>SA•2015•QC</v>
          </cell>
        </row>
        <row r="476">
          <cell r="A476" t="str">
            <v>SO•0900•QC</v>
          </cell>
          <cell r="B476" t="str">
            <v>SO•0945•QC</v>
          </cell>
          <cell r="C476" t="str">
            <v>A</v>
          </cell>
        </row>
        <row r="477">
          <cell r="A477" t="str">
            <v>SO•0945•QC</v>
          </cell>
          <cell r="B477" t="str">
            <v>SO•0900•QC</v>
          </cell>
        </row>
        <row r="478">
          <cell r="A478" t="str">
            <v>SO•1030•QC</v>
          </cell>
          <cell r="B478" t="str">
            <v>SO•0945•QC</v>
          </cell>
        </row>
        <row r="479">
          <cell r="A479" t="str">
            <v>SO•1115•QC</v>
          </cell>
          <cell r="B479" t="str">
            <v>SO•1030•QC</v>
          </cell>
        </row>
        <row r="480">
          <cell r="A480" t="str">
            <v>SO•1200•QC</v>
          </cell>
          <cell r="B480" t="str">
            <v>SO•1115•QC</v>
          </cell>
        </row>
        <row r="481">
          <cell r="A481" t="str">
            <v>SO•1245•QC</v>
          </cell>
          <cell r="B481" t="str">
            <v>SO•1200•QC</v>
          </cell>
        </row>
        <row r="482">
          <cell r="A482" t="str">
            <v>SO•1330•QC</v>
          </cell>
          <cell r="B482" t="str">
            <v>SO•1245•QC</v>
          </cell>
        </row>
        <row r="483">
          <cell r="A483" t="str">
            <v>SO•1415•QC</v>
          </cell>
          <cell r="B483" t="str">
            <v>SO•1330•QC</v>
          </cell>
        </row>
        <row r="484">
          <cell r="A484" t="str">
            <v>SO•1500•QC</v>
          </cell>
          <cell r="B484" t="str">
            <v>SO•1415•QC</v>
          </cell>
        </row>
        <row r="485">
          <cell r="A485" t="str">
            <v>SO•1545•QC</v>
          </cell>
          <cell r="B485" t="str">
            <v>SO•1500•QC</v>
          </cell>
        </row>
        <row r="486">
          <cell r="A486" t="str">
            <v>SO•1630•QC</v>
          </cell>
          <cell r="B486" t="str">
            <v>SO•1545•QC</v>
          </cell>
        </row>
        <row r="487">
          <cell r="A487" t="str">
            <v>SO•1715•QC</v>
          </cell>
          <cell r="B487" t="str">
            <v>SO•1630•QC</v>
          </cell>
        </row>
        <row r="488">
          <cell r="A488" t="str">
            <v>SO•1800•QC</v>
          </cell>
          <cell r="B488" t="str">
            <v>SO•1715•QC</v>
          </cell>
        </row>
        <row r="489">
          <cell r="A489" t="str">
            <v>SO•1845•QC</v>
          </cell>
          <cell r="B489" t="str">
            <v>SO•1800•QC</v>
          </cell>
        </row>
        <row r="490">
          <cell r="A490" t="str">
            <v>SO•1930•QC</v>
          </cell>
          <cell r="B490" t="str">
            <v>SO•1845•QC</v>
          </cell>
        </row>
        <row r="491">
          <cell r="A491" t="str">
            <v>SO•2015•QC</v>
          </cell>
          <cell r="B491" t="str">
            <v>SO•1930•QC</v>
          </cell>
        </row>
        <row r="492">
          <cell r="A492" t="str">
            <v>SO•2100•QC</v>
          </cell>
          <cell r="B492" t="str">
            <v>SO•2015•QC</v>
          </cell>
        </row>
        <row r="493">
          <cell r="A493" t="str">
            <v>MO•0800•QC</v>
          </cell>
          <cell r="B493" t="str">
            <v>MO•0845•QC</v>
          </cell>
          <cell r="C493" t="str">
            <v>A</v>
          </cell>
        </row>
        <row r="494">
          <cell r="A494" t="str">
            <v>MO•0845•QC</v>
          </cell>
          <cell r="B494" t="str">
            <v>MO•0800•QC</v>
          </cell>
        </row>
        <row r="495">
          <cell r="A495" t="str">
            <v>MO•0930•QC</v>
          </cell>
          <cell r="B495" t="str">
            <v>MO•0845•QC</v>
          </cell>
        </row>
        <row r="496">
          <cell r="A496" t="str">
            <v>MO•1015•QC</v>
          </cell>
          <cell r="B496" t="str">
            <v>MO•0930•QC</v>
          </cell>
        </row>
        <row r="497">
          <cell r="A497" t="str">
            <v>MO•1100•QC</v>
          </cell>
          <cell r="B497" t="str">
            <v>MO•1015•QC</v>
          </cell>
        </row>
        <row r="498">
          <cell r="A498" t="str">
            <v>MO•1145•QC</v>
          </cell>
          <cell r="B498" t="str">
            <v>MO•1100•QC</v>
          </cell>
        </row>
        <row r="499">
          <cell r="A499" t="str">
            <v>MO•1230•QC</v>
          </cell>
          <cell r="B499" t="str">
            <v>MO•1145•QC</v>
          </cell>
        </row>
        <row r="500">
          <cell r="A500" t="str">
            <v>SA•0900•QD</v>
          </cell>
          <cell r="B500" t="str">
            <v>SA•0945•QD</v>
          </cell>
          <cell r="C500" t="str">
            <v>A</v>
          </cell>
        </row>
        <row r="501">
          <cell r="A501" t="str">
            <v>SA•0945•QD</v>
          </cell>
          <cell r="B501" t="str">
            <v>SA•0900•QD</v>
          </cell>
        </row>
        <row r="502">
          <cell r="A502" t="str">
            <v>SA•1030•QD</v>
          </cell>
          <cell r="B502" t="str">
            <v>SA•0945•QD</v>
          </cell>
        </row>
        <row r="503">
          <cell r="A503" t="str">
            <v>SA•1115•QD</v>
          </cell>
          <cell r="B503" t="str">
            <v>SA•1030•QD</v>
          </cell>
        </row>
        <row r="504">
          <cell r="A504" t="str">
            <v>SA•1200•QD</v>
          </cell>
          <cell r="B504" t="str">
            <v>SA•1115•QD</v>
          </cell>
        </row>
        <row r="505">
          <cell r="A505" t="str">
            <v>SA•1245•QD</v>
          </cell>
          <cell r="B505" t="str">
            <v>SA•1200•QD</v>
          </cell>
        </row>
        <row r="506">
          <cell r="A506" t="str">
            <v>SA•1330•QD</v>
          </cell>
          <cell r="B506" t="str">
            <v>SA•1245•QD</v>
          </cell>
        </row>
        <row r="507">
          <cell r="A507" t="str">
            <v>SA•1415•QD</v>
          </cell>
          <cell r="B507" t="str">
            <v>SA•1330•QD</v>
          </cell>
        </row>
        <row r="508">
          <cell r="A508" t="str">
            <v>SA•1500•QD</v>
          </cell>
          <cell r="B508" t="str">
            <v>SA•1415•QD</v>
          </cell>
        </row>
        <row r="509">
          <cell r="A509" t="str">
            <v>SA•1545•QD</v>
          </cell>
          <cell r="B509" t="str">
            <v>SA•1500•QD</v>
          </cell>
        </row>
        <row r="510">
          <cell r="A510" t="str">
            <v>SA•1630•QD</v>
          </cell>
          <cell r="B510" t="str">
            <v>SA•1545•QD</v>
          </cell>
        </row>
        <row r="511">
          <cell r="A511" t="str">
            <v>SA•1715•QD</v>
          </cell>
          <cell r="B511" t="str">
            <v>SA•1630•QD</v>
          </cell>
        </row>
        <row r="512">
          <cell r="A512" t="str">
            <v>SA•1800•QD</v>
          </cell>
          <cell r="B512" t="str">
            <v>SA•1715•QD</v>
          </cell>
        </row>
        <row r="513">
          <cell r="A513" t="str">
            <v>SA•1845•QD</v>
          </cell>
          <cell r="B513" t="str">
            <v>SA•1800•QD</v>
          </cell>
        </row>
        <row r="514">
          <cell r="A514" t="str">
            <v>SA•1930•QD</v>
          </cell>
          <cell r="B514" t="str">
            <v>SA•1845•QD</v>
          </cell>
        </row>
        <row r="515">
          <cell r="A515" t="str">
            <v>SA•2015•QD</v>
          </cell>
          <cell r="B515" t="str">
            <v>SA•1930•QD</v>
          </cell>
        </row>
        <row r="516">
          <cell r="A516" t="str">
            <v>SA•2100•QD</v>
          </cell>
          <cell r="B516" t="str">
            <v>SA•2015•QD</v>
          </cell>
        </row>
        <row r="517">
          <cell r="A517" t="str">
            <v>SO•0900•QD</v>
          </cell>
          <cell r="B517" t="str">
            <v>SO•0945•QD</v>
          </cell>
          <cell r="C517" t="str">
            <v>A</v>
          </cell>
        </row>
        <row r="518">
          <cell r="A518" t="str">
            <v>SO•0945•QD</v>
          </cell>
          <cell r="B518" t="str">
            <v>SO•0900•QD</v>
          </cell>
        </row>
        <row r="519">
          <cell r="A519" t="str">
            <v>SO•1030•QD</v>
          </cell>
          <cell r="B519" t="str">
            <v>SO•0945•QD</v>
          </cell>
        </row>
        <row r="520">
          <cell r="A520" t="str">
            <v>SO•1115•QD</v>
          </cell>
          <cell r="B520" t="str">
            <v>SO•1030•QD</v>
          </cell>
        </row>
        <row r="521">
          <cell r="A521" t="str">
            <v>SO•1200•QD</v>
          </cell>
          <cell r="B521" t="str">
            <v>SO•1115•QD</v>
          </cell>
        </row>
        <row r="522">
          <cell r="A522" t="str">
            <v>SO•1245•QD</v>
          </cell>
          <cell r="B522" t="str">
            <v>SO•1200•QD</v>
          </cell>
        </row>
        <row r="523">
          <cell r="A523" t="str">
            <v>SO•1330•QD</v>
          </cell>
          <cell r="B523" t="str">
            <v>SO•1245•QD</v>
          </cell>
        </row>
        <row r="524">
          <cell r="A524" t="str">
            <v>SO•1415•QD</v>
          </cell>
          <cell r="B524" t="str">
            <v>SO•1330•QD</v>
          </cell>
        </row>
        <row r="525">
          <cell r="A525" t="str">
            <v>SO•1500•QD</v>
          </cell>
          <cell r="B525" t="str">
            <v>SO•1415•QD</v>
          </cell>
        </row>
        <row r="526">
          <cell r="A526" t="str">
            <v>SO•1545•QD</v>
          </cell>
          <cell r="B526" t="str">
            <v>SO•1500•QD</v>
          </cell>
        </row>
        <row r="527">
          <cell r="A527" t="str">
            <v>SO•1630•QD</v>
          </cell>
          <cell r="B527" t="str">
            <v>SO•1545•QD</v>
          </cell>
        </row>
        <row r="528">
          <cell r="A528" t="str">
            <v>SO•1715•QD</v>
          </cell>
          <cell r="B528" t="str">
            <v>SO•1630•QD</v>
          </cell>
        </row>
        <row r="529">
          <cell r="A529" t="str">
            <v>SO•1800•QD</v>
          </cell>
          <cell r="B529" t="str">
            <v>SO•1715•QD</v>
          </cell>
        </row>
        <row r="530">
          <cell r="A530" t="str">
            <v>SO•1845•QD</v>
          </cell>
          <cell r="B530" t="str">
            <v>SO•1800•QD</v>
          </cell>
        </row>
        <row r="531">
          <cell r="A531" t="str">
            <v>SO•1930•QD</v>
          </cell>
          <cell r="B531" t="str">
            <v>SO•1845•QD</v>
          </cell>
        </row>
        <row r="532">
          <cell r="A532" t="str">
            <v>SO•2015•QD</v>
          </cell>
          <cell r="B532" t="str">
            <v>SO•1930•QD</v>
          </cell>
        </row>
        <row r="533">
          <cell r="A533" t="str">
            <v>SO•2100•QD</v>
          </cell>
          <cell r="B533" t="str">
            <v>SO•2015•QD</v>
          </cell>
        </row>
        <row r="534">
          <cell r="A534" t="str">
            <v>MO•0800•QD</v>
          </cell>
          <cell r="B534" t="str">
            <v>MO•0845•QD</v>
          </cell>
          <cell r="C534" t="str">
            <v>A</v>
          </cell>
        </row>
        <row r="535">
          <cell r="A535" t="str">
            <v>MO•0845•QD</v>
          </cell>
          <cell r="B535" t="str">
            <v>MO•0800•QD</v>
          </cell>
        </row>
        <row r="536">
          <cell r="A536" t="str">
            <v>MO•0930•QD</v>
          </cell>
          <cell r="B536" t="str">
            <v>MO•0845•QD</v>
          </cell>
        </row>
        <row r="537">
          <cell r="A537" t="str">
            <v>MO•1015•QD</v>
          </cell>
          <cell r="B537" t="str">
            <v>MO•0930•QD</v>
          </cell>
        </row>
        <row r="538">
          <cell r="A538" t="str">
            <v>MO•1100•QD</v>
          </cell>
          <cell r="B538" t="str">
            <v>MO•1015•QD</v>
          </cell>
        </row>
        <row r="539">
          <cell r="A539" t="str">
            <v>MO•1150•QD</v>
          </cell>
          <cell r="B539" t="str">
            <v>MO•1100•QD</v>
          </cell>
          <cell r="C539" t="str">
            <v>B</v>
          </cell>
        </row>
        <row r="540">
          <cell r="A540" t="str">
            <v>MO•1240•QD</v>
          </cell>
          <cell r="B540" t="str">
            <v>MO•1150•QD</v>
          </cell>
          <cell r="C540" t="str">
            <v>B</v>
          </cell>
        </row>
        <row r="541">
          <cell r="A541" t="str">
            <v>SA•0900RA</v>
          </cell>
          <cell r="B541" t="str">
            <v>SA•0945RA</v>
          </cell>
          <cell r="C541" t="str">
            <v>A</v>
          </cell>
        </row>
        <row r="542">
          <cell r="A542" t="str">
            <v>SA•0945RA</v>
          </cell>
          <cell r="B542" t="str">
            <v>SA•0900RA</v>
          </cell>
        </row>
        <row r="543">
          <cell r="A543" t="str">
            <v>SA•1030RA</v>
          </cell>
          <cell r="B543" t="str">
            <v>SA•0945RA</v>
          </cell>
        </row>
        <row r="544">
          <cell r="A544" t="str">
            <v>SA•1115RA</v>
          </cell>
          <cell r="B544" t="str">
            <v>SA•1030RA</v>
          </cell>
        </row>
        <row r="545">
          <cell r="A545" t="str">
            <v>SA•1200RA</v>
          </cell>
          <cell r="B545" t="str">
            <v>SA•1115RA</v>
          </cell>
        </row>
        <row r="546">
          <cell r="A546" t="str">
            <v>SA•1245RA</v>
          </cell>
          <cell r="B546" t="str">
            <v>SA•1200RA</v>
          </cell>
        </row>
        <row r="547">
          <cell r="A547" t="str">
            <v>SA•1330RA</v>
          </cell>
          <cell r="B547" t="str">
            <v>SA•1245RA</v>
          </cell>
        </row>
        <row r="548">
          <cell r="A548" t="str">
            <v>SA•1415RA</v>
          </cell>
          <cell r="B548" t="str">
            <v>SA•1330RA</v>
          </cell>
        </row>
        <row r="549">
          <cell r="A549" t="str">
            <v>SA•1500RA</v>
          </cell>
          <cell r="B549" t="str">
            <v>SA•1415RA</v>
          </cell>
        </row>
        <row r="550">
          <cell r="A550" t="str">
            <v>SA•1545RA</v>
          </cell>
          <cell r="B550" t="str">
            <v>SA•1500RA</v>
          </cell>
        </row>
        <row r="551">
          <cell r="A551" t="str">
            <v>SA•1630RA</v>
          </cell>
          <cell r="B551" t="str">
            <v>SA•1545RA</v>
          </cell>
        </row>
        <row r="552">
          <cell r="A552" t="str">
            <v>SA•1715RA</v>
          </cell>
          <cell r="B552" t="str">
            <v>SA•1630RA</v>
          </cell>
        </row>
        <row r="553">
          <cell r="A553" t="str">
            <v>SA•1800RA</v>
          </cell>
          <cell r="B553" t="str">
            <v>SA•1715RA</v>
          </cell>
        </row>
        <row r="554">
          <cell r="A554" t="str">
            <v>SA•1845RA</v>
          </cell>
          <cell r="B554" t="str">
            <v>SA•1800RA</v>
          </cell>
        </row>
        <row r="555">
          <cell r="A555" t="str">
            <v>SA•1930RA</v>
          </cell>
          <cell r="B555" t="str">
            <v>SA•1845RA</v>
          </cell>
        </row>
        <row r="556">
          <cell r="A556" t="str">
            <v>SA•2015RA</v>
          </cell>
          <cell r="B556" t="str">
            <v>SA•1930RA</v>
          </cell>
        </row>
        <row r="557">
          <cell r="A557" t="str">
            <v>SA•2100RA</v>
          </cell>
          <cell r="B557" t="str">
            <v>SA•2015RA</v>
          </cell>
        </row>
        <row r="558">
          <cell r="A558" t="str">
            <v>SO•0900RA</v>
          </cell>
          <cell r="B558" t="str">
            <v>SO•0945RA</v>
          </cell>
          <cell r="C558" t="str">
            <v>A</v>
          </cell>
        </row>
        <row r="559">
          <cell r="A559" t="str">
            <v>SO•0945RA</v>
          </cell>
          <cell r="B559" t="str">
            <v>SO•0900RA</v>
          </cell>
        </row>
        <row r="560">
          <cell r="A560" t="str">
            <v>SO•1030RA</v>
          </cell>
          <cell r="B560" t="str">
            <v>SO•0945RA</v>
          </cell>
        </row>
        <row r="561">
          <cell r="A561" t="str">
            <v>SO•1115RA</v>
          </cell>
          <cell r="B561" t="str">
            <v>SO•1030RA</v>
          </cell>
        </row>
        <row r="562">
          <cell r="A562" t="str">
            <v>SO•1200RA</v>
          </cell>
          <cell r="B562" t="str">
            <v>SO•1115RA</v>
          </cell>
        </row>
        <row r="563">
          <cell r="A563" t="str">
            <v>SO•1245RA</v>
          </cell>
          <cell r="B563" t="str">
            <v>SO•1200RA</v>
          </cell>
        </row>
        <row r="564">
          <cell r="A564" t="str">
            <v>SO•1330RA</v>
          </cell>
          <cell r="B564" t="str">
            <v>SO•1245RA</v>
          </cell>
        </row>
        <row r="565">
          <cell r="A565" t="str">
            <v>SO•1415RA</v>
          </cell>
          <cell r="B565" t="str">
            <v>SO•1330RA</v>
          </cell>
        </row>
        <row r="566">
          <cell r="A566" t="str">
            <v>SO•1500RA</v>
          </cell>
          <cell r="B566" t="str">
            <v>SO•1415RA</v>
          </cell>
        </row>
        <row r="567">
          <cell r="A567" t="str">
            <v>SO•1545RA</v>
          </cell>
          <cell r="B567" t="str">
            <v>SO•1500RA</v>
          </cell>
        </row>
        <row r="568">
          <cell r="A568" t="str">
            <v>SO•1630RA</v>
          </cell>
          <cell r="B568" t="str">
            <v>SO•1545RA</v>
          </cell>
        </row>
        <row r="569">
          <cell r="A569" t="str">
            <v>SO•1715RA</v>
          </cell>
          <cell r="B569" t="str">
            <v>SO•1630RA</v>
          </cell>
        </row>
        <row r="570">
          <cell r="A570" t="str">
            <v>SO•1800RA</v>
          </cell>
          <cell r="B570" t="str">
            <v>SO•1715RA</v>
          </cell>
        </row>
        <row r="571">
          <cell r="A571" t="str">
            <v>SO•1845RA</v>
          </cell>
          <cell r="B571" t="str">
            <v>SO•1800RA</v>
          </cell>
        </row>
        <row r="572">
          <cell r="A572" t="str">
            <v>SO•1930RA</v>
          </cell>
          <cell r="B572" t="str">
            <v>SO•1845RA</v>
          </cell>
        </row>
        <row r="573">
          <cell r="A573" t="str">
            <v>SO•2015RA</v>
          </cell>
          <cell r="B573" t="str">
            <v>SO•1930RA</v>
          </cell>
        </row>
        <row r="574">
          <cell r="A574" t="str">
            <v>SO•2100RA</v>
          </cell>
          <cell r="B574" t="str">
            <v>SO•2015RA</v>
          </cell>
        </row>
        <row r="575">
          <cell r="A575" t="str">
            <v>MO•0800RA</v>
          </cell>
          <cell r="B575" t="str">
            <v>MO•0845RA</v>
          </cell>
          <cell r="C575" t="str">
            <v>A</v>
          </cell>
        </row>
        <row r="576">
          <cell r="A576" t="str">
            <v>MO•0845RA</v>
          </cell>
          <cell r="B576" t="str">
            <v>MO•0800RA</v>
          </cell>
        </row>
        <row r="577">
          <cell r="A577" t="str">
            <v>MO•0930RA</v>
          </cell>
          <cell r="B577" t="str">
            <v>MO•0845RA</v>
          </cell>
        </row>
        <row r="578">
          <cell r="A578" t="str">
            <v>MO•1015RA</v>
          </cell>
          <cell r="B578" t="str">
            <v>MO•0930RA</v>
          </cell>
        </row>
        <row r="579">
          <cell r="A579" t="str">
            <v>MO•1100RA</v>
          </cell>
          <cell r="B579" t="str">
            <v>MO•1015RA</v>
          </cell>
        </row>
        <row r="580">
          <cell r="A580" t="str">
            <v>MO•1145RA</v>
          </cell>
          <cell r="B580" t="str">
            <v>MO•1100RA</v>
          </cell>
        </row>
        <row r="581">
          <cell r="A581" t="str">
            <v>MO•1230RA</v>
          </cell>
          <cell r="B581" t="str">
            <v>MO•1145RA</v>
          </cell>
        </row>
        <row r="582">
          <cell r="A582" t="str">
            <v>SA•0900RB</v>
          </cell>
          <cell r="B582" t="str">
            <v>SA•0945RB</v>
          </cell>
          <cell r="C582" t="str">
            <v>A</v>
          </cell>
        </row>
        <row r="583">
          <cell r="A583" t="str">
            <v>SA•0945RB</v>
          </cell>
          <cell r="B583" t="str">
            <v>SA•0900RB</v>
          </cell>
        </row>
        <row r="584">
          <cell r="A584" t="str">
            <v>SA•1030RB</v>
          </cell>
          <cell r="B584" t="str">
            <v>SA•0945RB</v>
          </cell>
        </row>
        <row r="585">
          <cell r="A585" t="str">
            <v>SA•1115RB</v>
          </cell>
          <cell r="B585" t="str">
            <v>SA•1030RB</v>
          </cell>
        </row>
        <row r="586">
          <cell r="A586" t="str">
            <v>SA•1200RB</v>
          </cell>
          <cell r="B586" t="str">
            <v>SA•1115RB</v>
          </cell>
        </row>
        <row r="587">
          <cell r="A587" t="str">
            <v>SA•1245RB</v>
          </cell>
          <cell r="B587" t="str">
            <v>SA•1200RB</v>
          </cell>
        </row>
        <row r="588">
          <cell r="A588" t="str">
            <v>SA•1330RB</v>
          </cell>
          <cell r="B588" t="str">
            <v>SA•1245RB</v>
          </cell>
        </row>
        <row r="589">
          <cell r="A589" t="str">
            <v>SA•1415RB</v>
          </cell>
          <cell r="B589" t="str">
            <v>SA•1330RB</v>
          </cell>
        </row>
        <row r="590">
          <cell r="A590" t="str">
            <v>SA•1500RB</v>
          </cell>
          <cell r="B590" t="str">
            <v>SA•1415RB</v>
          </cell>
        </row>
        <row r="591">
          <cell r="A591" t="str">
            <v>SA•1545RB</v>
          </cell>
          <cell r="B591" t="str">
            <v>SA•1500RB</v>
          </cell>
        </row>
        <row r="592">
          <cell r="A592" t="str">
            <v>SA•1630RB</v>
          </cell>
          <cell r="B592" t="str">
            <v>SA•1545RB</v>
          </cell>
        </row>
        <row r="593">
          <cell r="A593" t="str">
            <v>SA•1715RB</v>
          </cell>
          <cell r="B593" t="str">
            <v>SA•1630RB</v>
          </cell>
        </row>
        <row r="594">
          <cell r="A594" t="str">
            <v>SA•1800RB</v>
          </cell>
          <cell r="B594" t="str">
            <v>SA•1715RB</v>
          </cell>
        </row>
        <row r="595">
          <cell r="A595" t="str">
            <v>SA•1845RB</v>
          </cell>
          <cell r="B595" t="str">
            <v>SA•1800RB</v>
          </cell>
        </row>
        <row r="596">
          <cell r="A596" t="str">
            <v>SA•1930RB</v>
          </cell>
          <cell r="B596" t="str">
            <v>SA•1845RB</v>
          </cell>
        </row>
        <row r="597">
          <cell r="A597" t="str">
            <v>SA•2015RB</v>
          </cell>
          <cell r="B597" t="str">
            <v>SA•1930RB</v>
          </cell>
        </row>
        <row r="598">
          <cell r="A598" t="str">
            <v>SA•2100RB</v>
          </cell>
          <cell r="B598" t="str">
            <v>SA•2015RB</v>
          </cell>
        </row>
        <row r="599">
          <cell r="A599" t="str">
            <v>SO•0900RB</v>
          </cell>
          <cell r="B599" t="str">
            <v>SO•0945RB</v>
          </cell>
          <cell r="C599" t="str">
            <v>A</v>
          </cell>
        </row>
        <row r="600">
          <cell r="A600" t="str">
            <v>SO•0945RB</v>
          </cell>
          <cell r="B600" t="str">
            <v>SO•0900RB</v>
          </cell>
        </row>
        <row r="601">
          <cell r="A601" t="str">
            <v>SO•1030RB</v>
          </cell>
          <cell r="B601" t="str">
            <v>SO•0945RB</v>
          </cell>
        </row>
        <row r="602">
          <cell r="A602" t="str">
            <v>SO•1115RB</v>
          </cell>
          <cell r="B602" t="str">
            <v>SO•1030RB</v>
          </cell>
        </row>
        <row r="603">
          <cell r="A603" t="str">
            <v>SO•1200RB</v>
          </cell>
          <cell r="B603" t="str">
            <v>SO•1115RB</v>
          </cell>
        </row>
        <row r="604">
          <cell r="A604" t="str">
            <v>SO•1245RB</v>
          </cell>
          <cell r="B604" t="str">
            <v>SO•1200RB</v>
          </cell>
        </row>
        <row r="605">
          <cell r="A605" t="str">
            <v>SO•1330RB</v>
          </cell>
          <cell r="B605" t="str">
            <v>SO•1245RB</v>
          </cell>
        </row>
        <row r="606">
          <cell r="A606" t="str">
            <v>SO•1415RB</v>
          </cell>
          <cell r="B606" t="str">
            <v>SO•1330RB</v>
          </cell>
        </row>
        <row r="607">
          <cell r="A607" t="str">
            <v>SO•1500RB</v>
          </cell>
          <cell r="B607" t="str">
            <v>SO•1415RB</v>
          </cell>
        </row>
        <row r="608">
          <cell r="A608" t="str">
            <v>SO•1545RB</v>
          </cell>
          <cell r="B608" t="str">
            <v>SO•1500RB</v>
          </cell>
        </row>
        <row r="609">
          <cell r="A609" t="str">
            <v>SO•1630RB</v>
          </cell>
          <cell r="B609" t="str">
            <v>SO•1545RB</v>
          </cell>
        </row>
        <row r="610">
          <cell r="A610" t="str">
            <v>SO•1715RB</v>
          </cell>
          <cell r="B610" t="str">
            <v>SO•1630RB</v>
          </cell>
        </row>
        <row r="611">
          <cell r="A611" t="str">
            <v>SO•1800RB</v>
          </cell>
          <cell r="B611" t="str">
            <v>SO•1715RB</v>
          </cell>
        </row>
        <row r="612">
          <cell r="A612" t="str">
            <v>SO•1845RB</v>
          </cell>
          <cell r="B612" t="str">
            <v>SO•1800RB</v>
          </cell>
        </row>
        <row r="613">
          <cell r="A613" t="str">
            <v>SO•1930RB</v>
          </cell>
          <cell r="B613" t="str">
            <v>SO•1845RB</v>
          </cell>
        </row>
        <row r="614">
          <cell r="A614" t="str">
            <v>SO•2015RB</v>
          </cell>
          <cell r="B614" t="str">
            <v>SO•1930RB</v>
          </cell>
        </row>
        <row r="615">
          <cell r="A615" t="str">
            <v>SO•2100RB</v>
          </cell>
          <cell r="B615" t="str">
            <v>SO•2015RB</v>
          </cell>
        </row>
        <row r="616">
          <cell r="A616" t="str">
            <v>MO•0800RB</v>
          </cell>
          <cell r="B616" t="str">
            <v>MO•0845RB</v>
          </cell>
          <cell r="C616" t="str">
            <v>A</v>
          </cell>
        </row>
        <row r="617">
          <cell r="A617" t="str">
            <v>MO•0845RB</v>
          </cell>
          <cell r="B617" t="str">
            <v>MO•0800RB</v>
          </cell>
        </row>
        <row r="618">
          <cell r="A618" t="str">
            <v>MO•0930RB</v>
          </cell>
          <cell r="B618" t="str">
            <v>MO•0845RB</v>
          </cell>
        </row>
        <row r="619">
          <cell r="A619" t="str">
            <v>MO•1015RB</v>
          </cell>
          <cell r="B619" t="str">
            <v>MO•0930RB</v>
          </cell>
        </row>
        <row r="620">
          <cell r="A620" t="str">
            <v>MO•1100RB</v>
          </cell>
          <cell r="B620" t="str">
            <v>MO•1015RB</v>
          </cell>
        </row>
        <row r="621">
          <cell r="A621" t="str">
            <v>MO•1145RB</v>
          </cell>
          <cell r="B621" t="str">
            <v>MO•1100RB</v>
          </cell>
        </row>
        <row r="622">
          <cell r="A622" t="str">
            <v>MO•1230RB</v>
          </cell>
          <cell r="B622" t="str">
            <v>MO•1145RB</v>
          </cell>
        </row>
        <row r="623">
          <cell r="A623" t="str">
            <v>SA•0900•T</v>
          </cell>
          <cell r="B623" t="str">
            <v>SA•0945•T</v>
          </cell>
          <cell r="C623" t="str">
            <v>A</v>
          </cell>
        </row>
        <row r="624">
          <cell r="A624" t="str">
            <v>SA•0945•T</v>
          </cell>
          <cell r="B624" t="str">
            <v>SA•0900•T</v>
          </cell>
        </row>
        <row r="625">
          <cell r="A625" t="str">
            <v>SA•1030•T</v>
          </cell>
          <cell r="B625" t="str">
            <v>SA•0945•T</v>
          </cell>
        </row>
        <row r="626">
          <cell r="A626" t="str">
            <v>SA•1115•T</v>
          </cell>
          <cell r="B626" t="str">
            <v>SA•1030•T</v>
          </cell>
        </row>
        <row r="627">
          <cell r="A627" t="str">
            <v>SA•1200•T</v>
          </cell>
          <cell r="B627" t="str">
            <v>SA•1115•T</v>
          </cell>
        </row>
        <row r="628">
          <cell r="A628" t="str">
            <v>SA•1245•T</v>
          </cell>
          <cell r="B628" t="str">
            <v>SA•1200•T</v>
          </cell>
        </row>
        <row r="629">
          <cell r="A629" t="str">
            <v>SA•1330•T</v>
          </cell>
          <cell r="B629" t="str">
            <v>SA•1245•T</v>
          </cell>
        </row>
        <row r="630">
          <cell r="A630" t="str">
            <v>SA•1415•T</v>
          </cell>
          <cell r="B630" t="str">
            <v>SA•1330•T</v>
          </cell>
        </row>
        <row r="631">
          <cell r="A631" t="str">
            <v>SA•1500•T</v>
          </cell>
          <cell r="B631" t="str">
            <v>SA•1415•T</v>
          </cell>
        </row>
        <row r="632">
          <cell r="A632" t="str">
            <v>SA•1545•T</v>
          </cell>
          <cell r="B632" t="str">
            <v>SA•1500•T</v>
          </cell>
        </row>
        <row r="633">
          <cell r="A633" t="str">
            <v>SA•1630•T</v>
          </cell>
          <cell r="B633" t="str">
            <v>SA•1545•T</v>
          </cell>
        </row>
        <row r="634">
          <cell r="A634" t="str">
            <v>SA•1715•T</v>
          </cell>
          <cell r="B634" t="str">
            <v>SA•1630•T</v>
          </cell>
        </row>
        <row r="635">
          <cell r="A635" t="str">
            <v>SA•1800•T</v>
          </cell>
          <cell r="B635" t="str">
            <v>SA•1715•T</v>
          </cell>
        </row>
        <row r="636">
          <cell r="A636" t="str">
            <v>SA•1845•T</v>
          </cell>
          <cell r="B636" t="str">
            <v>SA•1800•T</v>
          </cell>
        </row>
        <row r="637">
          <cell r="A637" t="str">
            <v>SA•1930•T</v>
          </cell>
          <cell r="B637" t="str">
            <v>SA•1845•T</v>
          </cell>
        </row>
        <row r="638">
          <cell r="A638" t="str">
            <v>SA•2015•T</v>
          </cell>
          <cell r="B638" t="str">
            <v>SA•1930•T</v>
          </cell>
        </row>
        <row r="639">
          <cell r="A639" t="str">
            <v>SA•2100•T</v>
          </cell>
          <cell r="B639" t="str">
            <v>SA•2015•T</v>
          </cell>
        </row>
        <row r="640">
          <cell r="A640" t="str">
            <v>SO•0900•T</v>
          </cell>
          <cell r="B640" t="str">
            <v>SO•0945•T</v>
          </cell>
          <cell r="C640" t="str">
            <v>A</v>
          </cell>
        </row>
        <row r="641">
          <cell r="A641" t="str">
            <v>SO•0945•T</v>
          </cell>
          <cell r="B641" t="str">
            <v>SO•0900•T</v>
          </cell>
        </row>
        <row r="642">
          <cell r="A642" t="str">
            <v>SO•1030•T</v>
          </cell>
          <cell r="B642" t="str">
            <v>SO•0945•T</v>
          </cell>
        </row>
        <row r="643">
          <cell r="A643" t="str">
            <v>SO•1115•T</v>
          </cell>
          <cell r="B643" t="str">
            <v>SO•1030•T</v>
          </cell>
        </row>
        <row r="644">
          <cell r="A644" t="str">
            <v>SO•1200•T</v>
          </cell>
          <cell r="B644" t="str">
            <v>SO•1115•T</v>
          </cell>
        </row>
        <row r="645">
          <cell r="A645" t="str">
            <v>SO•1245•T</v>
          </cell>
          <cell r="B645" t="str">
            <v>SO•1200•T</v>
          </cell>
        </row>
        <row r="646">
          <cell r="A646" t="str">
            <v>SO•1330•T</v>
          </cell>
          <cell r="B646" t="str">
            <v>SO•1245•T</v>
          </cell>
        </row>
        <row r="647">
          <cell r="A647" t="str">
            <v>SO•1415•T</v>
          </cell>
          <cell r="B647" t="str">
            <v>SO•1330•T</v>
          </cell>
        </row>
        <row r="648">
          <cell r="A648" t="str">
            <v>SO•1500•T</v>
          </cell>
          <cell r="B648" t="str">
            <v>SO•1415•T</v>
          </cell>
        </row>
        <row r="649">
          <cell r="A649" t="str">
            <v>SO•1545•T</v>
          </cell>
          <cell r="B649" t="str">
            <v>SO•1500•T</v>
          </cell>
        </row>
        <row r="650">
          <cell r="A650" t="str">
            <v>SO•1630•T</v>
          </cell>
          <cell r="B650" t="str">
            <v>SO•1545•T</v>
          </cell>
        </row>
        <row r="651">
          <cell r="A651" t="str">
            <v>SO•1715•T</v>
          </cell>
          <cell r="B651" t="str">
            <v>SO•1630•T</v>
          </cell>
        </row>
        <row r="652">
          <cell r="A652" t="str">
            <v>SO•1800•T</v>
          </cell>
          <cell r="B652" t="str">
            <v>SO•1715•T</v>
          </cell>
        </row>
        <row r="653">
          <cell r="A653" t="str">
            <v>SO•1845•T</v>
          </cell>
          <cell r="B653" t="str">
            <v>SO•1800•T</v>
          </cell>
        </row>
        <row r="654">
          <cell r="A654" t="str">
            <v>SO•1930•T</v>
          </cell>
          <cell r="B654" t="str">
            <v>SO•1845•T</v>
          </cell>
        </row>
        <row r="655">
          <cell r="A655" t="str">
            <v>SO•2015•T</v>
          </cell>
          <cell r="B655" t="str">
            <v>SO•1930•T</v>
          </cell>
        </row>
        <row r="656">
          <cell r="A656" t="str">
            <v>SO•2100•T</v>
          </cell>
          <cell r="B656" t="str">
            <v>SO•2015•T</v>
          </cell>
        </row>
        <row r="657">
          <cell r="A657" t="str">
            <v>MO•0800•T</v>
          </cell>
          <cell r="B657" t="str">
            <v>MO•0845•T</v>
          </cell>
          <cell r="C657" t="str">
            <v>A</v>
          </cell>
        </row>
        <row r="658">
          <cell r="A658" t="str">
            <v>MO•0845•T</v>
          </cell>
          <cell r="B658" t="str">
            <v>MO•0800•T</v>
          </cell>
        </row>
        <row r="659">
          <cell r="A659" t="str">
            <v>MO•0930•T</v>
          </cell>
          <cell r="B659" t="str">
            <v>MO•0845•T</v>
          </cell>
        </row>
        <row r="660">
          <cell r="A660" t="str">
            <v>MO•1015•T</v>
          </cell>
          <cell r="B660" t="str">
            <v>MO•0930•T</v>
          </cell>
        </row>
        <row r="661">
          <cell r="A661" t="str">
            <v>MO•1100•T</v>
          </cell>
          <cell r="B661" t="str">
            <v>MO•1015•T</v>
          </cell>
        </row>
        <row r="662">
          <cell r="A662" t="str">
            <v>MO•1145•T</v>
          </cell>
          <cell r="B662" t="str">
            <v>MO•1100•T</v>
          </cell>
        </row>
        <row r="663">
          <cell r="A663" t="str">
            <v>MO•1230•T</v>
          </cell>
          <cell r="B663" t="str">
            <v>MO•1145•T</v>
          </cell>
        </row>
        <row r="664">
          <cell r="A664" t="str">
            <v>SA•0900•VA</v>
          </cell>
          <cell r="B664" t="str">
            <v>SA•0945•VA</v>
          </cell>
          <cell r="C664" t="str">
            <v>A</v>
          </cell>
        </row>
        <row r="665">
          <cell r="A665" t="str">
            <v>SA•0945•VA</v>
          </cell>
          <cell r="B665" t="str">
            <v>SA•0900•VA</v>
          </cell>
        </row>
        <row r="666">
          <cell r="A666" t="str">
            <v>SA•1030•VA</v>
          </cell>
          <cell r="B666" t="str">
            <v>SA•0945•VA</v>
          </cell>
        </row>
        <row r="667">
          <cell r="A667" t="str">
            <v>SA•1115•VA</v>
          </cell>
          <cell r="B667" t="str">
            <v>SA•1030•VA</v>
          </cell>
        </row>
        <row r="668">
          <cell r="A668" t="str">
            <v>SA•1200•VA</v>
          </cell>
          <cell r="B668" t="str">
            <v>SA•1115•VA</v>
          </cell>
        </row>
        <row r="669">
          <cell r="A669" t="str">
            <v>SA•1245•VA</v>
          </cell>
          <cell r="B669" t="str">
            <v>SA•1200•VA</v>
          </cell>
        </row>
        <row r="670">
          <cell r="A670" t="str">
            <v>SA•1330•VA</v>
          </cell>
          <cell r="B670" t="str">
            <v>SA•1245•VA</v>
          </cell>
        </row>
        <row r="671">
          <cell r="A671" t="str">
            <v>SA•1415•VA</v>
          </cell>
          <cell r="B671" t="str">
            <v>SA•1330•VA</v>
          </cell>
        </row>
        <row r="672">
          <cell r="A672" t="str">
            <v>SA•1500•VA</v>
          </cell>
          <cell r="B672" t="str">
            <v>SA•1415•VA</v>
          </cell>
        </row>
        <row r="673">
          <cell r="A673" t="str">
            <v>SA•1545•VA</v>
          </cell>
          <cell r="B673" t="str">
            <v>SA•1500•VA</v>
          </cell>
        </row>
        <row r="674">
          <cell r="A674" t="str">
            <v>SA•1630•VA</v>
          </cell>
          <cell r="B674" t="str">
            <v>SA•1545•VA</v>
          </cell>
        </row>
        <row r="675">
          <cell r="A675" t="str">
            <v>SA•1715•VA</v>
          </cell>
          <cell r="B675" t="str">
            <v>SA•1630•VA</v>
          </cell>
        </row>
        <row r="676">
          <cell r="A676" t="str">
            <v>SA•1800•VA</v>
          </cell>
          <cell r="B676" t="str">
            <v>SA•1715•VA</v>
          </cell>
        </row>
        <row r="677">
          <cell r="A677" t="str">
            <v>SA•1845•VA</v>
          </cell>
          <cell r="B677" t="str">
            <v>SA•1800•VA</v>
          </cell>
        </row>
        <row r="678">
          <cell r="A678" t="str">
            <v>SA•1930•VA</v>
          </cell>
          <cell r="B678" t="str">
            <v>SA•1845•VA</v>
          </cell>
        </row>
        <row r="679">
          <cell r="A679" t="str">
            <v>SA•2015•VA</v>
          </cell>
          <cell r="B679" t="str">
            <v>SA•1930•VA</v>
          </cell>
        </row>
        <row r="680">
          <cell r="A680" t="str">
            <v>SA•2100•VA</v>
          </cell>
          <cell r="B680" t="str">
            <v>SA•2015•VA</v>
          </cell>
        </row>
        <row r="681">
          <cell r="A681" t="str">
            <v>SO•0900•VA</v>
          </cell>
          <cell r="B681" t="str">
            <v>SO•0945•VA</v>
          </cell>
          <cell r="C681" t="str">
            <v>A</v>
          </cell>
        </row>
        <row r="682">
          <cell r="A682" t="str">
            <v>SO•0945•VA</v>
          </cell>
          <cell r="B682" t="str">
            <v>SO•0900•VA</v>
          </cell>
        </row>
        <row r="683">
          <cell r="A683" t="str">
            <v>SO•1030•VA</v>
          </cell>
          <cell r="B683" t="str">
            <v>SO•0945•VA</v>
          </cell>
        </row>
        <row r="684">
          <cell r="A684" t="str">
            <v>SO•1115•VA</v>
          </cell>
          <cell r="B684" t="str">
            <v>SO•1030•VA</v>
          </cell>
        </row>
        <row r="685">
          <cell r="A685" t="str">
            <v>SO•1200•VA</v>
          </cell>
          <cell r="B685" t="str">
            <v>SO•1115•VA</v>
          </cell>
        </row>
        <row r="686">
          <cell r="A686" t="str">
            <v>SO•1245•VA</v>
          </cell>
          <cell r="B686" t="str">
            <v>SO•1200•VA</v>
          </cell>
        </row>
        <row r="687">
          <cell r="A687" t="str">
            <v>SO•1330•VA</v>
          </cell>
          <cell r="B687" t="str">
            <v>SO•1245•VA</v>
          </cell>
        </row>
        <row r="688">
          <cell r="A688" t="str">
            <v>SO•1415•VA</v>
          </cell>
          <cell r="B688" t="str">
            <v>SO•1330•VA</v>
          </cell>
        </row>
        <row r="689">
          <cell r="A689" t="str">
            <v>SO•1500•VA</v>
          </cell>
          <cell r="B689" t="str">
            <v>SO•1415•VA</v>
          </cell>
        </row>
        <row r="690">
          <cell r="A690" t="str">
            <v>SO•1545•VA</v>
          </cell>
          <cell r="B690" t="str">
            <v>SO•1500•VA</v>
          </cell>
        </row>
        <row r="691">
          <cell r="A691" t="str">
            <v>SO•1630•VA</v>
          </cell>
          <cell r="B691" t="str">
            <v>SO•1545•VA</v>
          </cell>
        </row>
        <row r="692">
          <cell r="A692" t="str">
            <v>SO•1715•VA</v>
          </cell>
          <cell r="B692" t="str">
            <v>SO•1630•VA</v>
          </cell>
        </row>
        <row r="693">
          <cell r="A693" t="str">
            <v>SO•1800•VA</v>
          </cell>
          <cell r="B693" t="str">
            <v>SO•1715•VA</v>
          </cell>
        </row>
        <row r="694">
          <cell r="A694" t="str">
            <v>SO•1845•VA</v>
          </cell>
          <cell r="B694" t="str">
            <v>SO•1800•VA</v>
          </cell>
        </row>
        <row r="695">
          <cell r="A695" t="str">
            <v>SO•1930•VA</v>
          </cell>
          <cell r="B695" t="str">
            <v>SO•1845•VA</v>
          </cell>
        </row>
        <row r="696">
          <cell r="A696" t="str">
            <v>SO•2015•VA</v>
          </cell>
          <cell r="B696" t="str">
            <v>SO•1930•VA</v>
          </cell>
        </row>
        <row r="697">
          <cell r="A697" t="str">
            <v>SO•2100•VA</v>
          </cell>
          <cell r="B697" t="str">
            <v>SO•2015•VA</v>
          </cell>
        </row>
        <row r="698">
          <cell r="A698" t="str">
            <v>MO•0800•VA</v>
          </cell>
          <cell r="B698" t="str">
            <v>MO•0845•VA</v>
          </cell>
          <cell r="C698" t="str">
            <v>A</v>
          </cell>
        </row>
        <row r="699">
          <cell r="A699" t="str">
            <v>MO•0845•VA</v>
          </cell>
          <cell r="B699" t="str">
            <v>MO•0800•VA</v>
          </cell>
        </row>
        <row r="700">
          <cell r="A700" t="str">
            <v>MO•0930•VA</v>
          </cell>
          <cell r="B700" t="str">
            <v>MO•0845•VA</v>
          </cell>
        </row>
        <row r="701">
          <cell r="A701" t="str">
            <v>MO•1015•VA</v>
          </cell>
          <cell r="B701" t="str">
            <v>MO•0930•VA</v>
          </cell>
        </row>
        <row r="702">
          <cell r="A702" t="str">
            <v>MO•1100•VA</v>
          </cell>
          <cell r="B702" t="str">
            <v>MO•1015•VA</v>
          </cell>
        </row>
        <row r="703">
          <cell r="A703" t="str">
            <v>MO•1145•VA</v>
          </cell>
          <cell r="B703" t="str">
            <v>MO•1100•VA</v>
          </cell>
        </row>
        <row r="704">
          <cell r="A704" t="str">
            <v>MO•1230•VA</v>
          </cell>
          <cell r="B704" t="str">
            <v>MO•1145•VA</v>
          </cell>
        </row>
        <row r="705">
          <cell r="A705" t="str">
            <v>SA•0900•VB</v>
          </cell>
          <cell r="B705" t="str">
            <v>SA•0945•VB</v>
          </cell>
          <cell r="C705" t="str">
            <v>A</v>
          </cell>
        </row>
        <row r="706">
          <cell r="A706" t="str">
            <v>SA•0945•VB</v>
          </cell>
          <cell r="B706" t="str">
            <v>SA•0900•VB</v>
          </cell>
        </row>
        <row r="707">
          <cell r="A707" t="str">
            <v>SA•1030•VB</v>
          </cell>
          <cell r="B707" t="str">
            <v>SA•0945•VB</v>
          </cell>
        </row>
        <row r="708">
          <cell r="A708" t="str">
            <v>SA•1115•VB</v>
          </cell>
          <cell r="B708" t="str">
            <v>SA•1030•VB</v>
          </cell>
        </row>
        <row r="709">
          <cell r="A709" t="str">
            <v>SA•1200•VB</v>
          </cell>
          <cell r="B709" t="str">
            <v>SA•1115•VB</v>
          </cell>
        </row>
        <row r="710">
          <cell r="A710" t="str">
            <v>SA•1245•VB</v>
          </cell>
          <cell r="B710" t="str">
            <v>SA•1200•VB</v>
          </cell>
        </row>
        <row r="711">
          <cell r="A711" t="str">
            <v>SA•1330•VB</v>
          </cell>
          <cell r="B711" t="str">
            <v>SA•1245•VB</v>
          </cell>
        </row>
        <row r="712">
          <cell r="A712" t="str">
            <v>SA•1415•VB</v>
          </cell>
          <cell r="B712" t="str">
            <v>SA•1330•VB</v>
          </cell>
        </row>
        <row r="713">
          <cell r="A713" t="str">
            <v>SA•1500•VB</v>
          </cell>
          <cell r="B713" t="str">
            <v>SA•1415•VB</v>
          </cell>
        </row>
        <row r="714">
          <cell r="A714" t="str">
            <v>SA•1545•VB</v>
          </cell>
          <cell r="B714" t="str">
            <v>SA•1500•VB</v>
          </cell>
        </row>
        <row r="715">
          <cell r="A715" t="str">
            <v>SA•1630•VB</v>
          </cell>
          <cell r="B715" t="str">
            <v>SA•1545•VB</v>
          </cell>
        </row>
        <row r="716">
          <cell r="A716" t="str">
            <v>SA•1715•VB</v>
          </cell>
          <cell r="B716" t="str">
            <v>SA•1630•VB</v>
          </cell>
        </row>
        <row r="717">
          <cell r="A717" t="str">
            <v>SA•1800•VB</v>
          </cell>
          <cell r="B717" t="str">
            <v>SA•1715•VB</v>
          </cell>
        </row>
        <row r="718">
          <cell r="A718" t="str">
            <v>SA•1845•VB</v>
          </cell>
          <cell r="B718" t="str">
            <v>SA•1800•VB</v>
          </cell>
        </row>
        <row r="719">
          <cell r="A719" t="str">
            <v>SA•1930•VB</v>
          </cell>
          <cell r="B719" t="str">
            <v>SA•1845•VB</v>
          </cell>
        </row>
        <row r="720">
          <cell r="A720" t="str">
            <v>SA•2015•VB</v>
          </cell>
          <cell r="B720" t="str">
            <v>SA•1930•VB</v>
          </cell>
        </row>
        <row r="721">
          <cell r="A721" t="str">
            <v>SA•2100•VB</v>
          </cell>
          <cell r="B721" t="str">
            <v>SA•2015•VB</v>
          </cell>
        </row>
        <row r="722">
          <cell r="A722" t="str">
            <v>SO•0900•VB</v>
          </cell>
          <cell r="B722" t="str">
            <v>SO•0945•VB</v>
          </cell>
          <cell r="C722" t="str">
            <v>A</v>
          </cell>
        </row>
        <row r="723">
          <cell r="A723" t="str">
            <v>SO•0945•VB</v>
          </cell>
          <cell r="B723" t="str">
            <v>SO•0900•VB</v>
          </cell>
        </row>
        <row r="724">
          <cell r="A724" t="str">
            <v>SO•1030•VB</v>
          </cell>
          <cell r="B724" t="str">
            <v>SO•0945•VB</v>
          </cell>
        </row>
        <row r="725">
          <cell r="A725" t="str">
            <v>SO•1115•VB</v>
          </cell>
          <cell r="B725" t="str">
            <v>SO•1030•VB</v>
          </cell>
        </row>
        <row r="726">
          <cell r="A726" t="str">
            <v>SO•1200•VB</v>
          </cell>
          <cell r="B726" t="str">
            <v>SO•1115•VB</v>
          </cell>
        </row>
        <row r="727">
          <cell r="A727" t="str">
            <v>SO•1245•VB</v>
          </cell>
          <cell r="B727" t="str">
            <v>SO•1200•VB</v>
          </cell>
        </row>
        <row r="728">
          <cell r="A728" t="str">
            <v>SO•1330•VB</v>
          </cell>
          <cell r="B728" t="str">
            <v>SO•1245•VB</v>
          </cell>
        </row>
        <row r="729">
          <cell r="A729" t="str">
            <v>SO•1415•VB</v>
          </cell>
          <cell r="B729" t="str">
            <v>SO•1330•VB</v>
          </cell>
        </row>
        <row r="730">
          <cell r="A730" t="str">
            <v>SO•1500•VB</v>
          </cell>
          <cell r="B730" t="str">
            <v>SO•1415•VB</v>
          </cell>
        </row>
        <row r="731">
          <cell r="A731" t="str">
            <v>SO•1545•VB</v>
          </cell>
          <cell r="B731" t="str">
            <v>SO•1500•VB</v>
          </cell>
        </row>
        <row r="732">
          <cell r="A732" t="str">
            <v>SO•1630•VB</v>
          </cell>
          <cell r="B732" t="str">
            <v>SO•1545•VB</v>
          </cell>
        </row>
        <row r="733">
          <cell r="A733" t="str">
            <v>SO•1715•VB</v>
          </cell>
          <cell r="B733" t="str">
            <v>SO•1630•VB</v>
          </cell>
        </row>
        <row r="734">
          <cell r="A734" t="str">
            <v>SO•1800•VB</v>
          </cell>
          <cell r="B734" t="str">
            <v>SO•1715•VB</v>
          </cell>
        </row>
        <row r="735">
          <cell r="A735" t="str">
            <v>SO•1845•VB</v>
          </cell>
          <cell r="B735" t="str">
            <v>SO•1800•VB</v>
          </cell>
        </row>
        <row r="736">
          <cell r="A736" t="str">
            <v>SO•1930•VB</v>
          </cell>
          <cell r="B736" t="str">
            <v>SO•1845•VB</v>
          </cell>
        </row>
        <row r="737">
          <cell r="A737" t="str">
            <v>SO•2015•VB</v>
          </cell>
          <cell r="B737" t="str">
            <v>SO•1930•VB</v>
          </cell>
        </row>
        <row r="738">
          <cell r="A738" t="str">
            <v>SO•2100•VB</v>
          </cell>
          <cell r="B738" t="str">
            <v>SO•2015•VB</v>
          </cell>
        </row>
        <row r="739">
          <cell r="A739" t="str">
            <v>MO•0800•VB</v>
          </cell>
          <cell r="B739" t="str">
            <v>MO•0845•VB</v>
          </cell>
          <cell r="C739" t="str">
            <v>A</v>
          </cell>
        </row>
        <row r="740">
          <cell r="A740" t="str">
            <v>MO•0845•VB</v>
          </cell>
          <cell r="B740" t="str">
            <v>MO•0800•VB</v>
          </cell>
        </row>
        <row r="741">
          <cell r="A741" t="str">
            <v>MO•0930•VB</v>
          </cell>
          <cell r="B741" t="str">
            <v>MO•0845•VB</v>
          </cell>
        </row>
        <row r="742">
          <cell r="A742" t="str">
            <v>MO•1015•VB</v>
          </cell>
          <cell r="B742" t="str">
            <v>MO•0930•VB</v>
          </cell>
        </row>
        <row r="743">
          <cell r="A743" t="str">
            <v>MO•1100•VB</v>
          </cell>
          <cell r="B743" t="str">
            <v>MO•1015•VB</v>
          </cell>
        </row>
        <row r="744">
          <cell r="A744" t="str">
            <v>MO•1145•VB</v>
          </cell>
          <cell r="B744" t="str">
            <v>MO•1100•VB</v>
          </cell>
        </row>
        <row r="745">
          <cell r="A745" t="str">
            <v>MO•1230•VB</v>
          </cell>
          <cell r="B745" t="str">
            <v>MO•1145•VB</v>
          </cell>
        </row>
        <row r="746">
          <cell r="A746" t="str">
            <v>SA•0900•VC</v>
          </cell>
          <cell r="B746" t="str">
            <v>SA•0945•VC</v>
          </cell>
          <cell r="C746" t="str">
            <v>A</v>
          </cell>
        </row>
        <row r="747">
          <cell r="A747" t="str">
            <v>SA•0945•VC</v>
          </cell>
          <cell r="B747" t="str">
            <v>SA•0900•VC</v>
          </cell>
        </row>
        <row r="748">
          <cell r="A748" t="str">
            <v>SA•1030•VC</v>
          </cell>
          <cell r="B748" t="str">
            <v>SA•0945•VC</v>
          </cell>
        </row>
        <row r="749">
          <cell r="A749" t="str">
            <v>SA•1115•VC</v>
          </cell>
          <cell r="B749" t="str">
            <v>SA•1030•VC</v>
          </cell>
        </row>
        <row r="750">
          <cell r="A750" t="str">
            <v>SA•1200•VC</v>
          </cell>
          <cell r="B750" t="str">
            <v>SA•1115•VC</v>
          </cell>
        </row>
        <row r="751">
          <cell r="A751" t="str">
            <v>SA•1245•VC</v>
          </cell>
          <cell r="B751" t="str">
            <v>SA•1200•VC</v>
          </cell>
        </row>
        <row r="752">
          <cell r="A752" t="str">
            <v>SA•1330•VC</v>
          </cell>
          <cell r="B752" t="str">
            <v>SA•1245•VC</v>
          </cell>
        </row>
        <row r="753">
          <cell r="A753" t="str">
            <v>SA•1415•VC</v>
          </cell>
          <cell r="B753" t="str">
            <v>SA•1330•VC</v>
          </cell>
        </row>
        <row r="754">
          <cell r="A754" t="str">
            <v>SA•1500•VC</v>
          </cell>
          <cell r="B754" t="str">
            <v>SA•1415•VC</v>
          </cell>
        </row>
        <row r="755">
          <cell r="A755" t="str">
            <v>SA•1545•VC</v>
          </cell>
          <cell r="B755" t="str">
            <v>SA•1500•VC</v>
          </cell>
        </row>
        <row r="756">
          <cell r="A756" t="str">
            <v>SA•1630•VC</v>
          </cell>
          <cell r="B756" t="str">
            <v>SA•1545•VC</v>
          </cell>
        </row>
        <row r="757">
          <cell r="A757" t="str">
            <v>SA•1715•VC</v>
          </cell>
          <cell r="B757" t="str">
            <v>SA•1630•VC</v>
          </cell>
        </row>
        <row r="758">
          <cell r="A758" t="str">
            <v>SA•1800•VC</v>
          </cell>
          <cell r="B758" t="str">
            <v>SA•1715•VC</v>
          </cell>
        </row>
        <row r="759">
          <cell r="A759" t="str">
            <v>SA•1845•VC</v>
          </cell>
          <cell r="B759" t="str">
            <v>SA•1800•VC</v>
          </cell>
        </row>
        <row r="760">
          <cell r="A760" t="str">
            <v>SA•1930•VC</v>
          </cell>
          <cell r="B760" t="str">
            <v>SA•1845•VC</v>
          </cell>
        </row>
        <row r="761">
          <cell r="A761" t="str">
            <v>SA•2015•VC</v>
          </cell>
          <cell r="B761" t="str">
            <v>SA•1930•VC</v>
          </cell>
        </row>
        <row r="762">
          <cell r="A762" t="str">
            <v>SA•2100•VC</v>
          </cell>
          <cell r="B762" t="str">
            <v>SA•2015•VC</v>
          </cell>
        </row>
        <row r="763">
          <cell r="A763" t="str">
            <v>SO•0900•VC</v>
          </cell>
          <cell r="B763" t="str">
            <v>SO•0945•VC</v>
          </cell>
          <cell r="C763" t="str">
            <v>A</v>
          </cell>
        </row>
        <row r="764">
          <cell r="A764" t="str">
            <v>SO•0945•VC</v>
          </cell>
          <cell r="B764" t="str">
            <v>SO•0900•VC</v>
          </cell>
        </row>
        <row r="765">
          <cell r="A765" t="str">
            <v>SO•1030•VC</v>
          </cell>
          <cell r="B765" t="str">
            <v>SO•0945•VC</v>
          </cell>
        </row>
        <row r="766">
          <cell r="A766" t="str">
            <v>SO•1115•VC</v>
          </cell>
          <cell r="B766" t="str">
            <v>SO•1030•VC</v>
          </cell>
        </row>
        <row r="767">
          <cell r="A767" t="str">
            <v>SO•1200•VC</v>
          </cell>
          <cell r="B767" t="str">
            <v>SO•1115•VC</v>
          </cell>
        </row>
        <row r="768">
          <cell r="A768" t="str">
            <v>SO•1245•VC</v>
          </cell>
          <cell r="B768" t="str">
            <v>SO•1200•VC</v>
          </cell>
        </row>
        <row r="769">
          <cell r="A769" t="str">
            <v>SO•1330•VC</v>
          </cell>
          <cell r="B769" t="str">
            <v>SO•1245•VC</v>
          </cell>
        </row>
        <row r="770">
          <cell r="A770" t="str">
            <v>SO•1415•VC</v>
          </cell>
          <cell r="B770" t="str">
            <v>SO•1330•VC</v>
          </cell>
        </row>
        <row r="771">
          <cell r="A771" t="str">
            <v>SO•1500•VC</v>
          </cell>
          <cell r="B771" t="str">
            <v>SO•1415•VC</v>
          </cell>
        </row>
        <row r="772">
          <cell r="A772" t="str">
            <v>SO•1545•VC</v>
          </cell>
          <cell r="B772" t="str">
            <v>SO•1500•VC</v>
          </cell>
        </row>
        <row r="773">
          <cell r="A773" t="str">
            <v>SO•1630•VC</v>
          </cell>
          <cell r="B773" t="str">
            <v>SO•1545•VC</v>
          </cell>
        </row>
        <row r="774">
          <cell r="A774" t="str">
            <v>SO•1715•VC</v>
          </cell>
          <cell r="B774" t="str">
            <v>SO•1630•VC</v>
          </cell>
        </row>
        <row r="775">
          <cell r="A775" t="str">
            <v>SO•1800•VC</v>
          </cell>
          <cell r="B775" t="str">
            <v>SO•1715•VC</v>
          </cell>
        </row>
        <row r="776">
          <cell r="A776" t="str">
            <v>SO•1845•VC</v>
          </cell>
          <cell r="B776" t="str">
            <v>SO•1800•VC</v>
          </cell>
        </row>
        <row r="777">
          <cell r="A777" t="str">
            <v>SO•1930•VC</v>
          </cell>
          <cell r="B777" t="str">
            <v>SO•1845•VC</v>
          </cell>
        </row>
        <row r="778">
          <cell r="A778" t="str">
            <v>SO•2015•VC</v>
          </cell>
          <cell r="B778" t="str">
            <v>SO•1930•VC</v>
          </cell>
        </row>
        <row r="779">
          <cell r="A779" t="str">
            <v>SO•2100•VC</v>
          </cell>
          <cell r="B779" t="str">
            <v>SO•2015•VC</v>
          </cell>
        </row>
        <row r="780">
          <cell r="A780" t="str">
            <v>MO•0800•VC</v>
          </cell>
          <cell r="B780" t="str">
            <v>MO•0845•VC</v>
          </cell>
          <cell r="C780" t="str">
            <v>A</v>
          </cell>
        </row>
        <row r="781">
          <cell r="A781" t="str">
            <v>MO•0845•VC</v>
          </cell>
          <cell r="B781" t="str">
            <v>MO•08000•VC</v>
          </cell>
        </row>
        <row r="782">
          <cell r="A782" t="str">
            <v>MO•0930•VC</v>
          </cell>
          <cell r="B782" t="str">
            <v>MO•0845•VC</v>
          </cell>
        </row>
        <row r="783">
          <cell r="A783" t="str">
            <v>MO•1015•VC</v>
          </cell>
          <cell r="B783" t="str">
            <v>MO•0930•VC</v>
          </cell>
        </row>
        <row r="784">
          <cell r="A784" t="str">
            <v>MO•1100•VC</v>
          </cell>
          <cell r="B784" t="str">
            <v>MO•1015•VC</v>
          </cell>
        </row>
        <row r="785">
          <cell r="A785" t="str">
            <v>MO•1145•VC</v>
          </cell>
          <cell r="B785" t="str">
            <v>MO•1100•VC</v>
          </cell>
        </row>
        <row r="786">
          <cell r="A786" t="str">
            <v>MO•1230•VC</v>
          </cell>
          <cell r="B786" t="str">
            <v>MO•1145•VC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Men-01</v>
          </cell>
          <cell r="B1" t="str">
            <v>DO•1015•A</v>
          </cell>
          <cell r="C1" t="str">
            <v>Men Gr 1</v>
          </cell>
          <cell r="D1" t="str">
            <v>DIAMONDS FUNDS</v>
          </cell>
          <cell r="E1" t="str">
            <v xml:space="preserve"> -</v>
          </cell>
          <cell r="F1" t="str">
            <v>ACS PEUGEOT CITROËN MULHOUSE</v>
          </cell>
          <cell r="G1" t="str">
            <v>Men   DASSAULT SPORTS</v>
          </cell>
          <cell r="H1">
            <v>0</v>
          </cell>
          <cell r="I1">
            <v>0</v>
          </cell>
        </row>
        <row r="2">
          <cell r="A2" t="str">
            <v>Men-02</v>
          </cell>
          <cell r="B2" t="str">
            <v>DO•1015•B</v>
          </cell>
          <cell r="C2" t="str">
            <v>Men Gr 1</v>
          </cell>
          <cell r="D2" t="str">
            <v>Eurocopter Sportgemeinschaft</v>
          </cell>
          <cell r="E2" t="str">
            <v xml:space="preserve"> -</v>
          </cell>
          <cell r="F2" t="str">
            <v>SAS BBC 2</v>
          </cell>
          <cell r="G2" t="str">
            <v>Men   ASSOCIATION VEOLIA SPORT</v>
          </cell>
          <cell r="H2">
            <v>0</v>
          </cell>
          <cell r="I2">
            <v>0</v>
          </cell>
        </row>
        <row r="3">
          <cell r="A3" t="str">
            <v>Men-03</v>
          </cell>
          <cell r="B3" t="str">
            <v>DO•1145•A</v>
          </cell>
          <cell r="C3" t="str">
            <v>Men Gr 1</v>
          </cell>
          <cell r="D3" t="str">
            <v>Eurocopter Sportgemeinschaft</v>
          </cell>
          <cell r="E3" t="str">
            <v xml:space="preserve"> -</v>
          </cell>
          <cell r="F3" t="str">
            <v>DIAMONDS FUNDS</v>
          </cell>
          <cell r="G3" t="str">
            <v>Men   HAPOEL - BANK IGOUD</v>
          </cell>
          <cell r="H3">
            <v>0</v>
          </cell>
          <cell r="I3">
            <v>0</v>
          </cell>
        </row>
        <row r="4">
          <cell r="A4" t="str">
            <v>Men-04</v>
          </cell>
          <cell r="B4" t="str">
            <v>DO•1145•B</v>
          </cell>
          <cell r="C4" t="str">
            <v>Men Gr 1</v>
          </cell>
          <cell r="D4" t="str">
            <v>SAS BBC 2</v>
          </cell>
          <cell r="E4" t="str">
            <v xml:space="preserve"> -</v>
          </cell>
          <cell r="F4" t="str">
            <v>ACS PEUGEOT CITROËN MULHOUSE</v>
          </cell>
          <cell r="G4" t="str">
            <v>Men   BANK LEUMI 2</v>
          </cell>
          <cell r="H4">
            <v>0</v>
          </cell>
          <cell r="I4">
            <v>0</v>
          </cell>
        </row>
        <row r="5">
          <cell r="A5" t="str">
            <v>Men-05</v>
          </cell>
          <cell r="B5" t="str">
            <v>FR•0930•A</v>
          </cell>
          <cell r="C5" t="str">
            <v>Men Gr 1</v>
          </cell>
          <cell r="D5" t="str">
            <v>DIAMONDS FUNDS</v>
          </cell>
          <cell r="E5" t="str">
            <v xml:space="preserve"> -</v>
          </cell>
          <cell r="F5" t="str">
            <v>SAS BBC 2</v>
          </cell>
          <cell r="G5" t="str">
            <v>Seni  ASKÖ BBV acconomy Software</v>
          </cell>
          <cell r="H5">
            <v>0</v>
          </cell>
          <cell r="I5">
            <v>0</v>
          </cell>
        </row>
        <row r="6">
          <cell r="A6" t="str">
            <v>Men-06</v>
          </cell>
          <cell r="B6" t="str">
            <v>FR•0930•B</v>
          </cell>
          <cell r="C6" t="str">
            <v>Men Gr 1</v>
          </cell>
          <cell r="D6" t="str">
            <v>ACS PEUGEOT CITROËN MULHOUSE</v>
          </cell>
          <cell r="E6" t="str">
            <v xml:space="preserve"> -</v>
          </cell>
          <cell r="F6" t="str">
            <v>Eurocopter Sportgemeinschaft</v>
          </cell>
          <cell r="G6" t="str">
            <v>Seni  TUKUMS 2</v>
          </cell>
          <cell r="H6">
            <v>0</v>
          </cell>
          <cell r="I6">
            <v>0</v>
          </cell>
        </row>
        <row r="9">
          <cell r="G9" t="str">
            <v>DIAMONDS FUNDS</v>
          </cell>
        </row>
        <row r="10">
          <cell r="G10" t="str">
            <v>ACS PEUGEOT CITROËN MULHOUSE</v>
          </cell>
        </row>
        <row r="11">
          <cell r="G11" t="str">
            <v>Eurocopter Sportgemeinschaft</v>
          </cell>
        </row>
        <row r="12">
          <cell r="G12" t="str">
            <v>SAS BBC 2</v>
          </cell>
        </row>
        <row r="14">
          <cell r="A14" t="str">
            <v>Men-07</v>
          </cell>
          <cell r="B14" t="str">
            <v>DO•1500•A</v>
          </cell>
          <cell r="C14" t="str">
            <v>Men Gr 2</v>
          </cell>
          <cell r="D14" t="str">
            <v>SAS BBC</v>
          </cell>
          <cell r="E14" t="str">
            <v xml:space="preserve"> -</v>
          </cell>
          <cell r="F14" t="str">
            <v>AILES SPORTIVES EUROCOPTER</v>
          </cell>
          <cell r="G14" t="str">
            <v>Men   LUFTHANSA Sportverein</v>
          </cell>
          <cell r="H14">
            <v>0</v>
          </cell>
          <cell r="I14">
            <v>0</v>
          </cell>
        </row>
        <row r="15">
          <cell r="A15" t="str">
            <v>Men-08</v>
          </cell>
          <cell r="B15" t="str">
            <v>DO•1500•B</v>
          </cell>
          <cell r="C15" t="str">
            <v>Men Gr 2</v>
          </cell>
          <cell r="D15" t="str">
            <v>BSG-Landesbank Berlin e.V.</v>
          </cell>
          <cell r="E15" t="str">
            <v xml:space="preserve"> -</v>
          </cell>
          <cell r="F15" t="str">
            <v>BANK LEUMI</v>
          </cell>
          <cell r="G15" t="str">
            <v>Men   AS SAPEURS POMPIERS DU RHÔNE</v>
          </cell>
          <cell r="H15">
            <v>0</v>
          </cell>
          <cell r="I15">
            <v>0</v>
          </cell>
        </row>
        <row r="16">
          <cell r="A16" t="str">
            <v>Men-09</v>
          </cell>
          <cell r="B16" t="str">
            <v>DO•1630•A</v>
          </cell>
          <cell r="C16" t="str">
            <v>Men Gr 2</v>
          </cell>
          <cell r="D16" t="str">
            <v>BSG-Landesbank Berlin e.V.</v>
          </cell>
          <cell r="E16" t="str">
            <v xml:space="preserve"> -</v>
          </cell>
          <cell r="F16" t="str">
            <v>SAS BBC</v>
          </cell>
          <cell r="G16" t="str">
            <v>Men   Nordea</v>
          </cell>
          <cell r="H16">
            <v>0</v>
          </cell>
          <cell r="I16">
            <v>0</v>
          </cell>
        </row>
        <row r="17">
          <cell r="A17" t="str">
            <v>Men-10</v>
          </cell>
          <cell r="B17" t="str">
            <v>DO•1630•B</v>
          </cell>
          <cell r="C17" t="str">
            <v>Men Gr 2</v>
          </cell>
          <cell r="D17" t="str">
            <v>BANK LEUMI</v>
          </cell>
          <cell r="E17" t="str">
            <v xml:space="preserve"> -</v>
          </cell>
          <cell r="F17" t="str">
            <v>AILES SPORTIVES EUROCOPTER</v>
          </cell>
          <cell r="G17" t="str">
            <v>Men   SV Weiß-Blau Allianz Hamburg e.V.</v>
          </cell>
          <cell r="H17">
            <v>0</v>
          </cell>
          <cell r="I17">
            <v>0</v>
          </cell>
        </row>
        <row r="18">
          <cell r="A18" t="str">
            <v>Men-11</v>
          </cell>
          <cell r="B18" t="str">
            <v>FR•1015•C</v>
          </cell>
          <cell r="C18" t="str">
            <v>Men Gr 2</v>
          </cell>
          <cell r="D18" t="str">
            <v>SAS BBC</v>
          </cell>
          <cell r="E18" t="str">
            <v xml:space="preserve"> -</v>
          </cell>
          <cell r="F18" t="str">
            <v>BANK LEUMI</v>
          </cell>
          <cell r="G18" t="str">
            <v>Men   Ghent University</v>
          </cell>
          <cell r="H18">
            <v>0</v>
          </cell>
          <cell r="I18">
            <v>0</v>
          </cell>
        </row>
        <row r="19">
          <cell r="A19" t="str">
            <v>Men-12</v>
          </cell>
          <cell r="B19" t="str">
            <v>FR•1015•D</v>
          </cell>
          <cell r="C19" t="str">
            <v>Men Gr 2</v>
          </cell>
          <cell r="D19" t="str">
            <v>AILES SPORTIVES EUROCOPTER</v>
          </cell>
          <cell r="E19" t="str">
            <v xml:space="preserve"> -</v>
          </cell>
          <cell r="F19" t="str">
            <v>BSG-Landesbank Berlin e.V.</v>
          </cell>
          <cell r="G19" t="str">
            <v>Men   EFRAT TOURISM</v>
          </cell>
          <cell r="H19">
            <v>0</v>
          </cell>
          <cell r="I19">
            <v>0</v>
          </cell>
        </row>
        <row r="22">
          <cell r="G22" t="str">
            <v>SAS BBC</v>
          </cell>
        </row>
        <row r="23">
          <cell r="G23" t="str">
            <v>AILES SPORTIVES EUROCOPTER</v>
          </cell>
        </row>
        <row r="24">
          <cell r="G24" t="str">
            <v>BSG-Landesbank Berlin e.V.</v>
          </cell>
        </row>
        <row r="25">
          <cell r="G25" t="str">
            <v>BANK LEUMI</v>
          </cell>
        </row>
        <row r="27">
          <cell r="A27" t="str">
            <v>Men-13</v>
          </cell>
          <cell r="B27" t="str">
            <v>DO•1415•D</v>
          </cell>
          <cell r="C27" t="str">
            <v>Men Gr 5</v>
          </cell>
          <cell r="D27" t="str">
            <v>FASBF</v>
          </cell>
          <cell r="E27" t="str">
            <v xml:space="preserve"> -</v>
          </cell>
          <cell r="F27" t="str">
            <v>SG Stern Stuttgart</v>
          </cell>
          <cell r="G27" t="str">
            <v>Seni  EDUCATION MINISTRY</v>
          </cell>
          <cell r="H27">
            <v>0</v>
          </cell>
          <cell r="I27">
            <v>0</v>
          </cell>
        </row>
        <row r="28">
          <cell r="A28" t="str">
            <v>Men-16</v>
          </cell>
          <cell r="B28" t="str">
            <v>DO•1545•C</v>
          </cell>
          <cell r="C28" t="str">
            <v>Men Gr 5</v>
          </cell>
          <cell r="D28" t="str">
            <v>SG Stern Stuttgart</v>
          </cell>
          <cell r="E28" t="str">
            <v xml:space="preserve"> -</v>
          </cell>
          <cell r="F28" t="str">
            <v>KLAIPEDA SEAPORT</v>
          </cell>
          <cell r="G28" t="str">
            <v>Wome  ASSOCIATION VEOLIA SPORT 2</v>
          </cell>
          <cell r="H28">
            <v>0</v>
          </cell>
          <cell r="I28">
            <v>0</v>
          </cell>
        </row>
        <row r="29">
          <cell r="A29" t="str">
            <v>Men-17</v>
          </cell>
          <cell r="B29" t="str">
            <v>DO•1715•D</v>
          </cell>
          <cell r="C29" t="str">
            <v>Men Gr 5</v>
          </cell>
          <cell r="D29" t="str">
            <v>KLAIPEDA SEAPORT</v>
          </cell>
          <cell r="E29" t="str">
            <v xml:space="preserve"> -</v>
          </cell>
          <cell r="F29" t="str">
            <v>FASBF</v>
          </cell>
          <cell r="G29" t="str">
            <v>Men   BSG Allianz Köln</v>
          </cell>
          <cell r="H29">
            <v>0</v>
          </cell>
          <cell r="I29">
            <v>0</v>
          </cell>
        </row>
        <row r="32">
          <cell r="G32" t="str">
            <v>FASBF</v>
          </cell>
        </row>
        <row r="33">
          <cell r="G33" t="str">
            <v>SG Stern Stuttgart</v>
          </cell>
        </row>
        <row r="34">
          <cell r="G34" t="str">
            <v>KLAIPEDA SEAPORT</v>
          </cell>
        </row>
        <row r="36">
          <cell r="A36" t="str">
            <v>Men-19</v>
          </cell>
          <cell r="B36" t="str">
            <v>DO•1315•A</v>
          </cell>
          <cell r="C36" t="str">
            <v>Men Gr 4</v>
          </cell>
          <cell r="D36" t="str">
            <v>US AVIATION CIVILE ET METEO France</v>
          </cell>
          <cell r="E36" t="str">
            <v xml:space="preserve"> -</v>
          </cell>
          <cell r="F36" t="str">
            <v>BSG Allianz Köln</v>
          </cell>
          <cell r="G36" t="str">
            <v>Men   TESY Ltd.</v>
          </cell>
          <cell r="H36">
            <v>0</v>
          </cell>
          <cell r="I36">
            <v>0</v>
          </cell>
        </row>
        <row r="37">
          <cell r="A37" t="str">
            <v>Men-20</v>
          </cell>
          <cell r="B37" t="str">
            <v>DO•1315•B</v>
          </cell>
          <cell r="C37" t="str">
            <v>Men Gr 4</v>
          </cell>
          <cell r="D37" t="str">
            <v>EFRAT TOURISM</v>
          </cell>
          <cell r="E37" t="str">
            <v xml:space="preserve"> -</v>
          </cell>
          <cell r="F37" t="str">
            <v>Ghent University</v>
          </cell>
          <cell r="G37" t="str">
            <v>Men   CLUB "VOLUKTE"</v>
          </cell>
          <cell r="H37">
            <v>0</v>
          </cell>
          <cell r="I37">
            <v>0</v>
          </cell>
        </row>
        <row r="38">
          <cell r="A38" t="str">
            <v>Men-21</v>
          </cell>
          <cell r="B38" t="str">
            <v>DO•1545•D</v>
          </cell>
          <cell r="C38" t="str">
            <v>Men Gr 4</v>
          </cell>
          <cell r="D38" t="str">
            <v>EFRAT TOURISM</v>
          </cell>
          <cell r="E38" t="str">
            <v xml:space="preserve"> -</v>
          </cell>
          <cell r="F38" t="str">
            <v>US AVIATION CIVILE ET METEO France</v>
          </cell>
          <cell r="G38" t="str">
            <v>Seni  BANK LEUMI 3</v>
          </cell>
          <cell r="H38">
            <v>0</v>
          </cell>
          <cell r="I38">
            <v>0</v>
          </cell>
        </row>
        <row r="39">
          <cell r="A39" t="str">
            <v>Men-22</v>
          </cell>
          <cell r="B39" t="str">
            <v>DO•1630•D</v>
          </cell>
          <cell r="C39" t="str">
            <v>Men Gr 4</v>
          </cell>
          <cell r="D39" t="str">
            <v>Ghent University</v>
          </cell>
          <cell r="E39" t="str">
            <v xml:space="preserve"> -</v>
          </cell>
          <cell r="F39" t="str">
            <v>BSG Allianz Köln</v>
          </cell>
          <cell r="G39" t="str">
            <v>Men   US AVIATION CIVILE ET METEO France</v>
          </cell>
          <cell r="H39">
            <v>0</v>
          </cell>
          <cell r="I39">
            <v>0</v>
          </cell>
        </row>
        <row r="40">
          <cell r="A40" t="str">
            <v>Men-23</v>
          </cell>
          <cell r="B40" t="str">
            <v>FR•0930•C</v>
          </cell>
          <cell r="C40" t="str">
            <v>Men Gr 4</v>
          </cell>
          <cell r="D40" t="str">
            <v>US AVIATION CIVILE ET METEO France</v>
          </cell>
          <cell r="E40" t="str">
            <v xml:space="preserve"> -</v>
          </cell>
          <cell r="F40" t="str">
            <v>Ghent University</v>
          </cell>
          <cell r="G40" t="str">
            <v>Men   SAS BBC</v>
          </cell>
          <cell r="H40">
            <v>0</v>
          </cell>
          <cell r="I40">
            <v>0</v>
          </cell>
        </row>
        <row r="41">
          <cell r="A41" t="str">
            <v>Men-24</v>
          </cell>
          <cell r="B41" t="str">
            <v>FR•0930•D</v>
          </cell>
          <cell r="C41" t="str">
            <v>Men Gr 4</v>
          </cell>
          <cell r="D41" t="str">
            <v>BSG Allianz Köln</v>
          </cell>
          <cell r="E41" t="str">
            <v xml:space="preserve"> -</v>
          </cell>
          <cell r="F41" t="str">
            <v>EFRAT TOURISM</v>
          </cell>
          <cell r="G41" t="str">
            <v>Men   AILES SPORTIVES EUROCOPTER</v>
          </cell>
          <cell r="H41">
            <v>0</v>
          </cell>
          <cell r="I41">
            <v>0</v>
          </cell>
        </row>
        <row r="44">
          <cell r="G44" t="str">
            <v>US AVIATION CIVILE ET METEO France</v>
          </cell>
        </row>
        <row r="45">
          <cell r="G45" t="str">
            <v>BSG Allianz Köln</v>
          </cell>
        </row>
        <row r="46">
          <cell r="G46" t="str">
            <v>EFRAT TOURISM</v>
          </cell>
        </row>
        <row r="47">
          <cell r="G47" t="str">
            <v>Ghent University</v>
          </cell>
        </row>
        <row r="49">
          <cell r="A49" t="str">
            <v>Men-25</v>
          </cell>
          <cell r="B49" t="str">
            <v>DO•0930•A</v>
          </cell>
          <cell r="C49" t="str">
            <v>Men Gr 5</v>
          </cell>
          <cell r="D49" t="str">
            <v>TESY Ltd.</v>
          </cell>
          <cell r="E49" t="str">
            <v xml:space="preserve"> -</v>
          </cell>
          <cell r="F49" t="str">
            <v>DASSAULT SPORTS</v>
          </cell>
          <cell r="G49" t="str">
            <v>Men   DIAMONDS FUNDS</v>
          </cell>
          <cell r="H49">
            <v>0</v>
          </cell>
          <cell r="I49">
            <v>0</v>
          </cell>
        </row>
        <row r="50">
          <cell r="A50" t="str">
            <v>Men-26</v>
          </cell>
          <cell r="B50" t="str">
            <v>DO•1100•A</v>
          </cell>
          <cell r="C50" t="str">
            <v>Men Gr 5</v>
          </cell>
          <cell r="D50" t="str">
            <v>DASSAULT SPORTS</v>
          </cell>
          <cell r="E50" t="str">
            <v xml:space="preserve"> -</v>
          </cell>
          <cell r="F50" t="str">
            <v>HAPOEL - BANK IGOUD</v>
          </cell>
          <cell r="G50" t="str">
            <v>Men   ACS PEUGEOT CITROËN MULHOUSE</v>
          </cell>
          <cell r="H50">
            <v>0</v>
          </cell>
          <cell r="I50">
            <v>0</v>
          </cell>
        </row>
        <row r="51">
          <cell r="A51" t="str">
            <v>Men-27</v>
          </cell>
          <cell r="B51" t="str">
            <v>DO•1230•A</v>
          </cell>
          <cell r="C51" t="str">
            <v>Men Gr 5</v>
          </cell>
          <cell r="D51" t="str">
            <v>HAPOEL - BANK IGOUD</v>
          </cell>
          <cell r="E51" t="str">
            <v xml:space="preserve"> -</v>
          </cell>
          <cell r="F51" t="str">
            <v>TESY Ltd.</v>
          </cell>
          <cell r="G51" t="str">
            <v>Men   DIAMONDS FUNDS</v>
          </cell>
          <cell r="H51">
            <v>0</v>
          </cell>
          <cell r="I51">
            <v>0</v>
          </cell>
        </row>
        <row r="54">
          <cell r="G54" t="str">
            <v>TESY Ltd.</v>
          </cell>
        </row>
        <row r="55">
          <cell r="G55" t="str">
            <v>DASSAULT SPORTS</v>
          </cell>
        </row>
        <row r="56">
          <cell r="G56" t="str">
            <v>HAPOEL - BANK IGOUD</v>
          </cell>
        </row>
        <row r="58">
          <cell r="A58" t="str">
            <v>Men-28</v>
          </cell>
          <cell r="B58" t="str">
            <v>DO•0930•B</v>
          </cell>
          <cell r="C58" t="str">
            <v>Men Gr 6</v>
          </cell>
          <cell r="D58" t="str">
            <v>CLUB "VOLUKTE"</v>
          </cell>
          <cell r="E58" t="str">
            <v xml:space="preserve"> -</v>
          </cell>
          <cell r="F58" t="str">
            <v>ASSOCIATION VEOLIA SPORT</v>
          </cell>
          <cell r="G58" t="str">
            <v>Men   Eurocopter Sportgemeinschaft</v>
          </cell>
          <cell r="H58">
            <v>0</v>
          </cell>
          <cell r="I58">
            <v>0</v>
          </cell>
        </row>
        <row r="59">
          <cell r="A59" t="str">
            <v>Men-29</v>
          </cell>
          <cell r="B59" t="str">
            <v>DO•1100•B</v>
          </cell>
          <cell r="C59" t="str">
            <v>Men Gr 6</v>
          </cell>
          <cell r="D59" t="str">
            <v>ASSOCIATION VEOLIA SPORT</v>
          </cell>
          <cell r="E59" t="str">
            <v xml:space="preserve"> -</v>
          </cell>
          <cell r="F59" t="str">
            <v>BANK LEUMI 2</v>
          </cell>
          <cell r="G59" t="str">
            <v>Men   SAS BBC 2</v>
          </cell>
          <cell r="H59">
            <v>0</v>
          </cell>
          <cell r="I59">
            <v>0</v>
          </cell>
        </row>
        <row r="60">
          <cell r="A60" t="str">
            <v>Men-30</v>
          </cell>
          <cell r="B60" t="str">
            <v>DO•1230•B</v>
          </cell>
          <cell r="C60" t="str">
            <v>Men Gr 6</v>
          </cell>
          <cell r="D60" t="str">
            <v>BANK LEUMI 2</v>
          </cell>
          <cell r="E60" t="str">
            <v xml:space="preserve"> -</v>
          </cell>
          <cell r="F60" t="str">
            <v>CLUB "VOLUKTE"</v>
          </cell>
          <cell r="G60" t="str">
            <v>Men   ACS PEUGEOT CITROËN MULHOUSE</v>
          </cell>
          <cell r="H60">
            <v>0</v>
          </cell>
          <cell r="I60">
            <v>0</v>
          </cell>
        </row>
        <row r="63">
          <cell r="G63" t="str">
            <v>CLUB "VOLUKTE"</v>
          </cell>
        </row>
        <row r="64">
          <cell r="G64" t="str">
            <v>ASSOCIATION VEOLIA SPORT</v>
          </cell>
        </row>
        <row r="65">
          <cell r="G65" t="str">
            <v>BANK LEUMI 2</v>
          </cell>
        </row>
        <row r="67">
          <cell r="A67" t="str">
            <v>Men-31</v>
          </cell>
          <cell r="B67" t="str">
            <v>DO•1415•A</v>
          </cell>
          <cell r="C67" t="str">
            <v>Men Gr 7</v>
          </cell>
          <cell r="D67" t="str">
            <v>Nordea</v>
          </cell>
          <cell r="E67" t="str">
            <v xml:space="preserve"> -</v>
          </cell>
          <cell r="F67" t="str">
            <v>LUFTHANSA Sportverein</v>
          </cell>
          <cell r="G67" t="str">
            <v>Men   BSG Allianz Köln</v>
          </cell>
          <cell r="H67">
            <v>0</v>
          </cell>
          <cell r="I67">
            <v>0</v>
          </cell>
        </row>
        <row r="68">
          <cell r="A68" t="str">
            <v>Men-32</v>
          </cell>
          <cell r="B68" t="str">
            <v>DO•1545•A</v>
          </cell>
          <cell r="C68" t="str">
            <v>Men Gr 7</v>
          </cell>
          <cell r="D68" t="str">
            <v>AUTOROUTES PARIS RHIN-RHÔNE</v>
          </cell>
          <cell r="E68" t="str">
            <v xml:space="preserve"> -</v>
          </cell>
          <cell r="F68" t="str">
            <v>Nordea</v>
          </cell>
          <cell r="G68" t="str">
            <v>Men   AILES SPORTIVES EUROCOPTER</v>
          </cell>
          <cell r="H68">
            <v>0</v>
          </cell>
          <cell r="I68">
            <v>0</v>
          </cell>
        </row>
        <row r="69">
          <cell r="A69" t="str">
            <v>Men-33</v>
          </cell>
          <cell r="B69" t="str">
            <v>DO•1715•A</v>
          </cell>
          <cell r="C69" t="str">
            <v>Men Gr 7</v>
          </cell>
          <cell r="D69" t="str">
            <v>LUFTHANSA Sportverein</v>
          </cell>
          <cell r="E69" t="str">
            <v xml:space="preserve"> -</v>
          </cell>
          <cell r="F69" t="str">
            <v>AUTOROUTES PARIS RHIN-RHÔNE</v>
          </cell>
          <cell r="G69" t="str">
            <v>Men   SAS BBC</v>
          </cell>
          <cell r="H69">
            <v>0</v>
          </cell>
          <cell r="I69">
            <v>0</v>
          </cell>
        </row>
        <row r="72">
          <cell r="G72" t="str">
            <v>Nordea</v>
          </cell>
        </row>
        <row r="73">
          <cell r="G73" t="str">
            <v>LUFTHANSA Sportverein</v>
          </cell>
        </row>
        <row r="74">
          <cell r="G74" t="str">
            <v>AUTOROUTES PARIS RHIN-RHÔNE</v>
          </cell>
        </row>
        <row r="76">
          <cell r="A76" t="str">
            <v>Men-34</v>
          </cell>
          <cell r="B76" t="str">
            <v>DO•1415•B</v>
          </cell>
          <cell r="C76" t="str">
            <v>Men Gr 8</v>
          </cell>
          <cell r="D76" t="str">
            <v>Estonia Swedbank</v>
          </cell>
          <cell r="E76" t="str">
            <v xml:space="preserve"> -</v>
          </cell>
          <cell r="F76" t="str">
            <v>AS SAPEURS POMPIERS DU RHÔNE</v>
          </cell>
          <cell r="G76" t="str">
            <v>Men   Ghent University</v>
          </cell>
          <cell r="H76">
            <v>0</v>
          </cell>
          <cell r="I76">
            <v>0</v>
          </cell>
        </row>
        <row r="77">
          <cell r="A77" t="str">
            <v>Men-35</v>
          </cell>
          <cell r="B77" t="str">
            <v>DO•1545•B</v>
          </cell>
          <cell r="C77" t="str">
            <v>Men Gr 8</v>
          </cell>
          <cell r="D77" t="str">
            <v>AS SAPEURS POMPIERS DU RHÔNE</v>
          </cell>
          <cell r="E77" t="str">
            <v xml:space="preserve"> -</v>
          </cell>
          <cell r="F77" t="str">
            <v>SV Weiß-Blau Allianz Hamburg e.V.</v>
          </cell>
          <cell r="G77" t="str">
            <v>Men   BANK LEUMI</v>
          </cell>
          <cell r="H77">
            <v>0</v>
          </cell>
          <cell r="I77">
            <v>0</v>
          </cell>
        </row>
        <row r="78">
          <cell r="A78" t="str">
            <v>Men-36</v>
          </cell>
          <cell r="B78" t="str">
            <v>DO•1715•B</v>
          </cell>
          <cell r="C78" t="str">
            <v>Men Gr 8</v>
          </cell>
          <cell r="D78" t="str">
            <v>SV Weiß-Blau Allianz Hamburg e.V.</v>
          </cell>
          <cell r="E78" t="str">
            <v xml:space="preserve"> -</v>
          </cell>
          <cell r="F78" t="str">
            <v>Estonia Swedbank</v>
          </cell>
          <cell r="G78" t="str">
            <v>Men   AILES SPORTIVES EUROCOPTER</v>
          </cell>
          <cell r="H78">
            <v>0</v>
          </cell>
          <cell r="I78">
            <v>0</v>
          </cell>
        </row>
        <row r="81">
          <cell r="G81" t="str">
            <v>Estonia Swedbank</v>
          </cell>
        </row>
        <row r="82">
          <cell r="G82" t="str">
            <v>AS SAPEURS POMPIERS DU RHÔNE</v>
          </cell>
        </row>
        <row r="83">
          <cell r="G83" t="str">
            <v>SV Weiß-Blau Allianz Hamburg e.V.</v>
          </cell>
        </row>
        <row r="85">
          <cell r="A85" t="str">
            <v>Men-69</v>
          </cell>
          <cell r="B85" t="str">
            <v>FR•1100•D</v>
          </cell>
          <cell r="C85" t="str">
            <v>Men Gr 25 - 27</v>
          </cell>
          <cell r="D85" t="str">
            <v>4th Group 1</v>
          </cell>
          <cell r="E85" t="str">
            <v xml:space="preserve"> -</v>
          </cell>
          <cell r="F85" t="str">
            <v>4th Group 2</v>
          </cell>
          <cell r="G85" t="str">
            <v>Men   BSG-Landesbank Berlin e.V.</v>
          </cell>
          <cell r="H85">
            <v>0</v>
          </cell>
          <cell r="I85">
            <v>0</v>
          </cell>
        </row>
        <row r="86">
          <cell r="A86" t="str">
            <v>Men-70</v>
          </cell>
          <cell r="B86" t="str">
            <v>FR•1415•D</v>
          </cell>
          <cell r="C86" t="str">
            <v>Men Gr 25 - 27</v>
          </cell>
          <cell r="D86" t="str">
            <v>4th Group 2</v>
          </cell>
          <cell r="E86" t="str">
            <v xml:space="preserve"> -</v>
          </cell>
          <cell r="F86" t="str">
            <v>4th Group 4</v>
          </cell>
          <cell r="G86" t="str">
            <v xml:space="preserve">Wome  Vilniaus DPV </v>
          </cell>
          <cell r="H86">
            <v>0</v>
          </cell>
          <cell r="I86">
            <v>0</v>
          </cell>
        </row>
        <row r="87">
          <cell r="A87" t="str">
            <v>Men-85</v>
          </cell>
          <cell r="B87" t="str">
            <v>SA•1245•C</v>
          </cell>
          <cell r="C87" t="str">
            <v>Men Gr 25 - 27</v>
          </cell>
          <cell r="D87" t="str">
            <v>4th Group 4</v>
          </cell>
          <cell r="E87" t="str">
            <v xml:space="preserve"> -</v>
          </cell>
          <cell r="F87" t="str">
            <v>4th Group 1</v>
          </cell>
          <cell r="G87" t="str">
            <v>Men   Looser FR•1715•A</v>
          </cell>
          <cell r="H87">
            <v>0</v>
          </cell>
          <cell r="I87">
            <v>0</v>
          </cell>
        </row>
        <row r="95">
          <cell r="A95" t="str">
            <v>Men-37</v>
          </cell>
          <cell r="B95" t="str">
            <v>FR•1100•A</v>
          </cell>
          <cell r="C95" t="str">
            <v>Men Pl 1 - 16</v>
          </cell>
          <cell r="D95" t="str">
            <v>1st Group 1</v>
          </cell>
          <cell r="E95" t="str">
            <v xml:space="preserve"> -</v>
          </cell>
          <cell r="F95" t="str">
            <v>2nd Group 4</v>
          </cell>
          <cell r="G95" t="str">
            <v>Seni  EDUCATION MINISTRY</v>
          </cell>
          <cell r="H95">
            <v>0</v>
          </cell>
          <cell r="I95">
            <v>0</v>
          </cell>
        </row>
        <row r="96">
          <cell r="A96" t="str">
            <v>Men-38</v>
          </cell>
          <cell r="B96" t="str">
            <v>FR•1145•A</v>
          </cell>
          <cell r="C96" t="str">
            <v>Men Pl 1 - 16</v>
          </cell>
          <cell r="D96" t="str">
            <v>1st Group 2</v>
          </cell>
          <cell r="E96" t="str">
            <v xml:space="preserve"> -</v>
          </cell>
          <cell r="F96" t="str">
            <v>2nd Group 3</v>
          </cell>
          <cell r="G96" t="str">
            <v>Men   2nd Group 4</v>
          </cell>
          <cell r="H96">
            <v>0</v>
          </cell>
          <cell r="I96">
            <v>0</v>
          </cell>
        </row>
        <row r="97">
          <cell r="A97" t="str">
            <v>Men-39</v>
          </cell>
          <cell r="B97" t="str">
            <v>FR•1145•B</v>
          </cell>
          <cell r="C97" t="str">
            <v>Men Pl 1 - 16</v>
          </cell>
          <cell r="D97" t="str">
            <v>1st Group 3</v>
          </cell>
          <cell r="E97" t="str">
            <v xml:space="preserve"> -</v>
          </cell>
          <cell r="F97" t="str">
            <v>2nd Group 2</v>
          </cell>
          <cell r="G97" t="str">
            <v>Men   2nd Group 1</v>
          </cell>
          <cell r="H97">
            <v>0</v>
          </cell>
          <cell r="I97">
            <v>0</v>
          </cell>
        </row>
        <row r="98">
          <cell r="A98" t="str">
            <v>Men-40</v>
          </cell>
          <cell r="B98" t="str">
            <v>FR•1100•B</v>
          </cell>
          <cell r="C98" t="str">
            <v>Men Pl 1 - 16</v>
          </cell>
          <cell r="D98" t="str">
            <v>1st Group 4</v>
          </cell>
          <cell r="E98" t="str">
            <v xml:space="preserve"> -</v>
          </cell>
          <cell r="F98" t="str">
            <v>2nd Group 1</v>
          </cell>
          <cell r="G98" t="str">
            <v>Seni  SAS BBC 3</v>
          </cell>
          <cell r="H98">
            <v>0</v>
          </cell>
          <cell r="I98">
            <v>0</v>
          </cell>
        </row>
        <row r="99">
          <cell r="A99" t="str">
            <v>Men-41</v>
          </cell>
          <cell r="B99" t="str">
            <v>FR•1500•A</v>
          </cell>
          <cell r="C99" t="str">
            <v>Men Pl 1 - 16</v>
          </cell>
          <cell r="D99" t="str">
            <v>1st Group 5</v>
          </cell>
          <cell r="E99" t="str">
            <v xml:space="preserve"> -</v>
          </cell>
          <cell r="F99" t="str">
            <v>2nd Group 8</v>
          </cell>
          <cell r="G99" t="str">
            <v>Men   Winner FR•1100•B</v>
          </cell>
          <cell r="H99">
            <v>0</v>
          </cell>
          <cell r="I99">
            <v>0</v>
          </cell>
        </row>
        <row r="100">
          <cell r="A100" t="str">
            <v>Men-42</v>
          </cell>
          <cell r="B100" t="str">
            <v>FR•1500•B</v>
          </cell>
          <cell r="C100" t="str">
            <v>Men Pl 1 - 16</v>
          </cell>
          <cell r="D100" t="str">
            <v>1st Group 6</v>
          </cell>
          <cell r="E100" t="str">
            <v xml:space="preserve"> -</v>
          </cell>
          <cell r="F100" t="str">
            <v>2nd Group 7</v>
          </cell>
          <cell r="G100" t="str">
            <v>Men   Looser FR•1100•B</v>
          </cell>
          <cell r="H100">
            <v>0</v>
          </cell>
          <cell r="I100">
            <v>0</v>
          </cell>
        </row>
        <row r="101">
          <cell r="A101" t="str">
            <v>Men-43</v>
          </cell>
          <cell r="B101" t="str">
            <v>FR•1545•A</v>
          </cell>
          <cell r="C101" t="str">
            <v>Men Pl 1 - 16</v>
          </cell>
          <cell r="D101" t="str">
            <v>1st Group 7</v>
          </cell>
          <cell r="E101" t="str">
            <v xml:space="preserve"> -</v>
          </cell>
          <cell r="F101" t="str">
            <v>2nd Group 6</v>
          </cell>
          <cell r="G101" t="str">
            <v>Men   2nd Group 8</v>
          </cell>
          <cell r="H101">
            <v>0</v>
          </cell>
          <cell r="I101">
            <v>0</v>
          </cell>
        </row>
        <row r="102">
          <cell r="A102" t="str">
            <v>Men-44</v>
          </cell>
          <cell r="B102" t="str">
            <v>FR•1545•B</v>
          </cell>
          <cell r="C102" t="str">
            <v>Men Pl 1 - 16</v>
          </cell>
          <cell r="D102" t="str">
            <v>1st Group 8</v>
          </cell>
          <cell r="E102" t="str">
            <v xml:space="preserve"> -</v>
          </cell>
          <cell r="F102" t="str">
            <v>2nd Group 5</v>
          </cell>
          <cell r="G102" t="str">
            <v>Men   2nd Group 7</v>
          </cell>
          <cell r="H102">
            <v>0</v>
          </cell>
          <cell r="I102">
            <v>0</v>
          </cell>
        </row>
        <row r="103">
          <cell r="A103" t="str">
            <v>Men-73</v>
          </cell>
          <cell r="B103" t="str">
            <v>FR•1100•C</v>
          </cell>
          <cell r="C103" t="str">
            <v>Men Pl 17 - 24</v>
          </cell>
          <cell r="D103" t="str">
            <v>3rd Group 1</v>
          </cell>
          <cell r="E103" t="str">
            <v xml:space="preserve"> -</v>
          </cell>
          <cell r="F103" t="str">
            <v>3rd Group 4</v>
          </cell>
          <cell r="G103" t="str">
            <v>Men   BANK LEUMI</v>
          </cell>
          <cell r="H103">
            <v>0</v>
          </cell>
          <cell r="I103">
            <v>0</v>
          </cell>
        </row>
        <row r="104">
          <cell r="A104" t="str">
            <v>Men-74</v>
          </cell>
          <cell r="B104" t="str">
            <v>FR•1145•C</v>
          </cell>
          <cell r="C104" t="str">
            <v>Men Pl 17 - 24</v>
          </cell>
          <cell r="D104" t="str">
            <v>3rd Group 2</v>
          </cell>
          <cell r="E104" t="str">
            <v xml:space="preserve"> -</v>
          </cell>
          <cell r="F104" t="str">
            <v>3rd Group 3</v>
          </cell>
          <cell r="G104" t="str">
            <v>Men   3rd Group 4</v>
          </cell>
          <cell r="H104">
            <v>0</v>
          </cell>
          <cell r="I104">
            <v>0</v>
          </cell>
        </row>
        <row r="105">
          <cell r="A105" t="str">
            <v>Men-77</v>
          </cell>
          <cell r="B105" t="str">
            <v>FR•1500•D</v>
          </cell>
          <cell r="C105" t="str">
            <v>Men Pl 17 - 24</v>
          </cell>
          <cell r="D105" t="str">
            <v>3rd Group 5</v>
          </cell>
          <cell r="E105" t="str">
            <v xml:space="preserve"> -</v>
          </cell>
          <cell r="F105" t="str">
            <v>3rd Group 8</v>
          </cell>
          <cell r="G105" t="str">
            <v>Men   4th Group 4</v>
          </cell>
          <cell r="H105">
            <v>0</v>
          </cell>
          <cell r="I105">
            <v>0</v>
          </cell>
        </row>
        <row r="106">
          <cell r="A106" t="str">
            <v>Men-78</v>
          </cell>
          <cell r="B106" t="str">
            <v>FR•1145•D</v>
          </cell>
          <cell r="C106" t="str">
            <v>Men Pl 17 - 24</v>
          </cell>
          <cell r="D106" t="str">
            <v>3rd Group 6</v>
          </cell>
          <cell r="E106" t="str">
            <v xml:space="preserve"> -</v>
          </cell>
          <cell r="F106" t="str">
            <v>3rd Group 7</v>
          </cell>
          <cell r="G106" t="str">
            <v>Men   4th Group 2</v>
          </cell>
          <cell r="H106">
            <v>0</v>
          </cell>
          <cell r="I106">
            <v>0</v>
          </cell>
        </row>
        <row r="109">
          <cell r="A109" t="str">
            <v>Men-45</v>
          </cell>
          <cell r="B109" t="str">
            <v>FR•1315•A</v>
          </cell>
          <cell r="C109" t="str">
            <v>Men Pl 1 - 8</v>
          </cell>
          <cell r="D109" t="str">
            <v>Winner FR•1100•A</v>
          </cell>
          <cell r="E109" t="str">
            <v xml:space="preserve"> -</v>
          </cell>
          <cell r="F109" t="str">
            <v>Winner FR•1145•A</v>
          </cell>
          <cell r="G109" t="str">
            <v>Seni  ASKÖ BBV acconomy Software</v>
          </cell>
          <cell r="H109">
            <v>0</v>
          </cell>
          <cell r="I109">
            <v>0</v>
          </cell>
        </row>
        <row r="110">
          <cell r="A110" t="str">
            <v>Men-46</v>
          </cell>
          <cell r="B110" t="str">
            <v>FR•1415•A</v>
          </cell>
          <cell r="C110" t="str">
            <v>Men Pl 1 - 8</v>
          </cell>
          <cell r="D110" t="str">
            <v>Winner FR•1145•B</v>
          </cell>
          <cell r="E110" t="str">
            <v xml:space="preserve"> -</v>
          </cell>
          <cell r="F110" t="str">
            <v>Winner FR•1100•B</v>
          </cell>
          <cell r="G110" t="str">
            <v>Men   Winner FR•1145•A</v>
          </cell>
          <cell r="H110">
            <v>0</v>
          </cell>
          <cell r="I110">
            <v>0</v>
          </cell>
        </row>
        <row r="111">
          <cell r="A111" t="str">
            <v>Men-47</v>
          </cell>
          <cell r="B111" t="str">
            <v>FR•1630•A</v>
          </cell>
          <cell r="C111" t="str">
            <v>Men Pl 1 - 8</v>
          </cell>
          <cell r="D111" t="str">
            <v>Winner FR•1500•A</v>
          </cell>
          <cell r="E111" t="str">
            <v xml:space="preserve"> -</v>
          </cell>
          <cell r="F111" t="str">
            <v>Winner FR•1500•B</v>
          </cell>
          <cell r="G111" t="str">
            <v>Men   2nd Group 6</v>
          </cell>
          <cell r="H111">
            <v>0</v>
          </cell>
          <cell r="I111">
            <v>0</v>
          </cell>
        </row>
        <row r="112">
          <cell r="A112" t="str">
            <v>Men-48</v>
          </cell>
          <cell r="B112" t="str">
            <v>FR•1715•A</v>
          </cell>
          <cell r="C112" t="str">
            <v>Men Pl 1 - 8</v>
          </cell>
          <cell r="D112" t="str">
            <v>Winner FR•1545•A</v>
          </cell>
          <cell r="E112" t="str">
            <v xml:space="preserve"> -</v>
          </cell>
          <cell r="F112" t="str">
            <v>Winner FR•1545•B</v>
          </cell>
          <cell r="G112" t="str">
            <v>Men   Winner FR•1500•B</v>
          </cell>
          <cell r="H112">
            <v>0</v>
          </cell>
          <cell r="I112">
            <v>0</v>
          </cell>
        </row>
        <row r="113">
          <cell r="A113" t="str">
            <v>Men-49</v>
          </cell>
          <cell r="B113" t="str">
            <v>FR•1315•B</v>
          </cell>
          <cell r="C113" t="str">
            <v>Men Pl 9 - 16</v>
          </cell>
          <cell r="D113" t="str">
            <v>Looser FR•1100•A</v>
          </cell>
          <cell r="E113" t="str">
            <v xml:space="preserve"> -</v>
          </cell>
          <cell r="F113" t="str">
            <v>Looser FR•1145•A</v>
          </cell>
          <cell r="G113" t="str">
            <v>Seni  EDUCATION MINISTRY</v>
          </cell>
          <cell r="H113">
            <v>0</v>
          </cell>
          <cell r="I113">
            <v>0</v>
          </cell>
        </row>
        <row r="114">
          <cell r="A114" t="str">
            <v>Men-50</v>
          </cell>
          <cell r="B114" t="str">
            <v>FR•1415•B</v>
          </cell>
          <cell r="C114" t="str">
            <v>Men Pl 9 - 16</v>
          </cell>
          <cell r="D114" t="str">
            <v>Looser FR•1145•B</v>
          </cell>
          <cell r="E114" t="str">
            <v xml:space="preserve"> -</v>
          </cell>
          <cell r="F114" t="str">
            <v>Looser FR•1100•B</v>
          </cell>
          <cell r="G114" t="str">
            <v>Men   Looser FR•1145•A</v>
          </cell>
          <cell r="H114">
            <v>0</v>
          </cell>
          <cell r="I114">
            <v>0</v>
          </cell>
        </row>
        <row r="115">
          <cell r="A115" t="str">
            <v>Men-51</v>
          </cell>
          <cell r="B115" t="str">
            <v>FR•1630•B</v>
          </cell>
          <cell r="C115" t="str">
            <v>Men Pl 9 - 16</v>
          </cell>
          <cell r="D115" t="str">
            <v>Looser FR•1500•A</v>
          </cell>
          <cell r="E115" t="str">
            <v xml:space="preserve"> -</v>
          </cell>
          <cell r="F115" t="str">
            <v>Looser FR•1500•B</v>
          </cell>
          <cell r="G115" t="str">
            <v>Men   2nd Group 5</v>
          </cell>
          <cell r="H115">
            <v>0</v>
          </cell>
          <cell r="I115">
            <v>0</v>
          </cell>
        </row>
        <row r="116">
          <cell r="A116" t="str">
            <v>Men-52</v>
          </cell>
          <cell r="B116" t="str">
            <v>FR•1715•B</v>
          </cell>
          <cell r="C116" t="str">
            <v>Men Pl 9 - 16</v>
          </cell>
          <cell r="D116" t="str">
            <v>Looser FR•1545•A</v>
          </cell>
          <cell r="E116" t="str">
            <v xml:space="preserve"> -</v>
          </cell>
          <cell r="F116" t="str">
            <v>Looser FR•1545•B</v>
          </cell>
          <cell r="G116" t="str">
            <v>Men   Looser FR•1500•B</v>
          </cell>
          <cell r="H116">
            <v>0</v>
          </cell>
          <cell r="I116">
            <v>0</v>
          </cell>
        </row>
        <row r="119">
          <cell r="A119" t="str">
            <v>Men-53</v>
          </cell>
          <cell r="B119" t="str">
            <v>SA•0900•A</v>
          </cell>
          <cell r="C119" t="str">
            <v>Men Pl 1 - 4</v>
          </cell>
          <cell r="D119" t="str">
            <v>Winner FR•1315•A</v>
          </cell>
          <cell r="E119" t="str">
            <v xml:space="preserve"> -</v>
          </cell>
          <cell r="F119" t="str">
            <v>Winner FR•1415•A</v>
          </cell>
          <cell r="G119" t="str">
            <v>Men   Winner FR•1630•A</v>
          </cell>
          <cell r="H119">
            <v>0</v>
          </cell>
          <cell r="I119">
            <v>0</v>
          </cell>
        </row>
        <row r="120">
          <cell r="A120" t="str">
            <v>Men-54</v>
          </cell>
          <cell r="B120" t="str">
            <v>SA•0945•A</v>
          </cell>
          <cell r="C120" t="str">
            <v>Men Pl 1 - 4</v>
          </cell>
          <cell r="D120" t="str">
            <v>Winner FR•1630•A</v>
          </cell>
          <cell r="E120" t="str">
            <v xml:space="preserve"> -</v>
          </cell>
          <cell r="F120" t="str">
            <v>Winner FR•1715•A</v>
          </cell>
          <cell r="G120" t="str">
            <v>Men   Winner FR•1415•A</v>
          </cell>
          <cell r="H120">
            <v>0</v>
          </cell>
          <cell r="I120">
            <v>0</v>
          </cell>
        </row>
        <row r="121">
          <cell r="A121" t="str">
            <v>Men-55</v>
          </cell>
          <cell r="B121" t="str">
            <v>SA•1115•C</v>
          </cell>
          <cell r="C121" t="str">
            <v>Men Pl 5 - 8</v>
          </cell>
          <cell r="D121" t="str">
            <v>Looser FR•1315•A</v>
          </cell>
          <cell r="E121" t="str">
            <v xml:space="preserve"> -</v>
          </cell>
          <cell r="F121" t="str">
            <v>Looser FR•1415•A</v>
          </cell>
          <cell r="G121" t="str">
            <v>Men   Looser FR•1715•B</v>
          </cell>
          <cell r="H121">
            <v>0</v>
          </cell>
          <cell r="I121">
            <v>0</v>
          </cell>
        </row>
        <row r="122">
          <cell r="A122" t="str">
            <v>Men-56</v>
          </cell>
          <cell r="B122" t="str">
            <v>SA•1200•C</v>
          </cell>
          <cell r="C122" t="str">
            <v>Men Pl 5 - 8</v>
          </cell>
          <cell r="D122" t="str">
            <v>Looser FR•1630•A</v>
          </cell>
          <cell r="E122" t="str">
            <v xml:space="preserve"> -</v>
          </cell>
          <cell r="F122" t="str">
            <v>Looser FR•1715•A</v>
          </cell>
          <cell r="G122" t="str">
            <v>Men   Looser FR•1415•A</v>
          </cell>
          <cell r="H122">
            <v>0</v>
          </cell>
          <cell r="I122">
            <v>0</v>
          </cell>
        </row>
        <row r="123">
          <cell r="A123" t="str">
            <v>Men-57</v>
          </cell>
          <cell r="B123" t="str">
            <v>SA•1030•D</v>
          </cell>
          <cell r="C123" t="str">
            <v>Men Pl 9 - 12</v>
          </cell>
          <cell r="D123" t="str">
            <v>Winner FR•1315•B</v>
          </cell>
          <cell r="E123" t="str">
            <v xml:space="preserve"> -</v>
          </cell>
          <cell r="F123" t="str">
            <v>Winner FR•1415•B</v>
          </cell>
          <cell r="G123" t="str">
            <v>Seni  TUKUMS 2</v>
          </cell>
          <cell r="H123">
            <v>0</v>
          </cell>
          <cell r="I123">
            <v>0</v>
          </cell>
        </row>
        <row r="124">
          <cell r="A124" t="str">
            <v>Men-58</v>
          </cell>
          <cell r="B124" t="str">
            <v>SA•1115•D</v>
          </cell>
          <cell r="C124" t="str">
            <v>Men Pl 9 - 12</v>
          </cell>
          <cell r="D124" t="str">
            <v>Winner FR•1630•B</v>
          </cell>
          <cell r="E124" t="str">
            <v xml:space="preserve"> -</v>
          </cell>
          <cell r="F124" t="str">
            <v>Winner FR•1715•B</v>
          </cell>
          <cell r="G124" t="str">
            <v>Men   Winner FR•1415•B</v>
          </cell>
          <cell r="H124">
            <v>0</v>
          </cell>
          <cell r="I124">
            <v>0</v>
          </cell>
        </row>
        <row r="125">
          <cell r="A125" t="str">
            <v>Men-59</v>
          </cell>
          <cell r="B125" t="str">
            <v>SA•0945•C</v>
          </cell>
          <cell r="C125" t="str">
            <v>Men Pl 13- 16</v>
          </cell>
          <cell r="D125" t="str">
            <v>Looser FR•1315•B</v>
          </cell>
          <cell r="E125" t="str">
            <v xml:space="preserve"> -</v>
          </cell>
          <cell r="F125" t="str">
            <v>Looser FR•1415•B</v>
          </cell>
          <cell r="G125" t="str">
            <v>Seni  BANK LEUMI 3</v>
          </cell>
          <cell r="H125">
            <v>0</v>
          </cell>
          <cell r="I125">
            <v>0</v>
          </cell>
        </row>
        <row r="126">
          <cell r="A126" t="str">
            <v>Men-60</v>
          </cell>
          <cell r="B126" t="str">
            <v>SA•1030•C</v>
          </cell>
          <cell r="C126" t="str">
            <v>Men Pl 13- 16</v>
          </cell>
          <cell r="D126" t="str">
            <v>Looser FR•1630•B</v>
          </cell>
          <cell r="E126" t="str">
            <v xml:space="preserve"> -</v>
          </cell>
          <cell r="F126" t="str">
            <v>Looser FR•1715•B</v>
          </cell>
          <cell r="G126" t="str">
            <v>Men   Looser FR•1415•B</v>
          </cell>
          <cell r="H126">
            <v>0</v>
          </cell>
          <cell r="I126">
            <v>0</v>
          </cell>
        </row>
        <row r="127">
          <cell r="A127" t="str">
            <v>Men-79</v>
          </cell>
          <cell r="B127" t="str">
            <v>FR•1630•D</v>
          </cell>
          <cell r="C127" t="str">
            <v>Men Pl 17 - 20</v>
          </cell>
          <cell r="D127" t="str">
            <v>Winner FR•1500•D</v>
          </cell>
          <cell r="E127" t="str">
            <v xml:space="preserve"> -</v>
          </cell>
          <cell r="F127" t="str">
            <v>Winner FR•1145•D</v>
          </cell>
          <cell r="G127" t="str">
            <v>Wome  4th Group B</v>
          </cell>
          <cell r="H127">
            <v>0</v>
          </cell>
          <cell r="I127">
            <v>0</v>
          </cell>
        </row>
        <row r="128">
          <cell r="A128" t="str">
            <v>Men-80</v>
          </cell>
          <cell r="B128" t="str">
            <v>SA•1200•D</v>
          </cell>
          <cell r="C128" t="str">
            <v>Men Pl 21  - 24</v>
          </cell>
          <cell r="D128" t="str">
            <v>Looser FR•1500•D</v>
          </cell>
          <cell r="E128" t="str">
            <v xml:space="preserve"> -</v>
          </cell>
          <cell r="F128" t="str">
            <v>Looser FR•1145•D</v>
          </cell>
          <cell r="G128" t="str">
            <v>Men   Winner FR•1715•B</v>
          </cell>
          <cell r="H128">
            <v>0</v>
          </cell>
          <cell r="I128">
            <v>0</v>
          </cell>
        </row>
        <row r="130">
          <cell r="A130" t="str">
            <v>Men-61</v>
          </cell>
          <cell r="B130" t="str">
            <v>SA•1400•A</v>
          </cell>
          <cell r="C130" t="str">
            <v xml:space="preserve">Men Pl 1 </v>
          </cell>
          <cell r="D130" t="str">
            <v>Winner SA•0900•A</v>
          </cell>
          <cell r="E130" t="str">
            <v xml:space="preserve"> -</v>
          </cell>
          <cell r="F130" t="str">
            <v>Winner SA•0945•A</v>
          </cell>
          <cell r="G130" t="str">
            <v>Wome  Winner FR•1545•C</v>
          </cell>
          <cell r="H130">
            <v>0</v>
          </cell>
          <cell r="I130">
            <v>0</v>
          </cell>
        </row>
        <row r="131">
          <cell r="A131" t="str">
            <v>Men-62</v>
          </cell>
          <cell r="B131" t="str">
            <v>SA•1115•A</v>
          </cell>
          <cell r="C131" t="str">
            <v>Men Pl 3</v>
          </cell>
          <cell r="D131" t="str">
            <v>Looser SA•0900•A</v>
          </cell>
          <cell r="E131" t="str">
            <v xml:space="preserve"> -</v>
          </cell>
          <cell r="F131" t="str">
            <v>Looser SA•0945•A</v>
          </cell>
          <cell r="G131" t="str">
            <v>Wome  Looser FR•1545•C</v>
          </cell>
          <cell r="H131">
            <v>0</v>
          </cell>
          <cell r="I131">
            <v>0</v>
          </cell>
        </row>
      </sheetData>
      <sheetData sheetId="12">
        <row r="1">
          <cell r="A1" t="str">
            <v>Senior men-01</v>
          </cell>
          <cell r="B1" t="str">
            <v>DO•1015•C</v>
          </cell>
          <cell r="C1" t="str">
            <v>Senior men</v>
          </cell>
          <cell r="D1" t="str">
            <v>ASKÖ BBV acconomy Software</v>
          </cell>
          <cell r="E1" t="str">
            <v xml:space="preserve"> -</v>
          </cell>
          <cell r="F1" t="str">
            <v>LUFTHANSA Sportverein 2</v>
          </cell>
          <cell r="G1" t="str">
            <v xml:space="preserve">  </v>
          </cell>
          <cell r="H1">
            <v>0</v>
          </cell>
          <cell r="I1">
            <v>0</v>
          </cell>
        </row>
        <row r="2">
          <cell r="A2" t="str">
            <v>Senior men-05</v>
          </cell>
          <cell r="B2" t="str">
            <v>DO•1145•C</v>
          </cell>
          <cell r="C2" t="str">
            <v>Senior men</v>
          </cell>
          <cell r="D2" t="str">
            <v>ASKÖ BBV acconomy Software</v>
          </cell>
          <cell r="E2" t="str">
            <v xml:space="preserve"> -</v>
          </cell>
          <cell r="F2" t="str">
            <v>TUKUMS 2</v>
          </cell>
          <cell r="G2" t="str">
            <v>Wome  DASSAULT SPORTS 2</v>
          </cell>
          <cell r="H2">
            <v>0</v>
          </cell>
          <cell r="I2">
            <v>0</v>
          </cell>
        </row>
        <row r="3">
          <cell r="A3" t="str">
            <v>Senior men-06</v>
          </cell>
          <cell r="B3" t="str">
            <v>DO•1145•D</v>
          </cell>
          <cell r="C3" t="str">
            <v>Senior men</v>
          </cell>
          <cell r="D3" t="str">
            <v>BANK LEUMI 3</v>
          </cell>
          <cell r="E3" t="str">
            <v xml:space="preserve"> -</v>
          </cell>
          <cell r="F3" t="str">
            <v>SAS BBC 3</v>
          </cell>
          <cell r="G3" t="str">
            <v>Wome  TUKUMS 2</v>
          </cell>
          <cell r="H3">
            <v>0</v>
          </cell>
          <cell r="I3">
            <v>0</v>
          </cell>
        </row>
        <row r="4">
          <cell r="A4" t="str">
            <v>Senior men-07</v>
          </cell>
          <cell r="B4" t="str">
            <v>DO•1315•C</v>
          </cell>
          <cell r="C4" t="str">
            <v>Senior men</v>
          </cell>
          <cell r="D4" t="str">
            <v>TUKUMS 2</v>
          </cell>
          <cell r="F4" t="str">
            <v>LUFTHANSA Sportverein 2</v>
          </cell>
          <cell r="G4" t="str">
            <v>Wome  BANK LEUMI 4</v>
          </cell>
          <cell r="H4">
            <v>0</v>
          </cell>
          <cell r="I4">
            <v>0</v>
          </cell>
        </row>
        <row r="5">
          <cell r="A5" t="str">
            <v>Senior men-02</v>
          </cell>
          <cell r="B5" t="str">
            <v>DO•1315•D</v>
          </cell>
          <cell r="C5" t="str">
            <v>Senior men</v>
          </cell>
          <cell r="D5" t="str">
            <v>SAS BBC 3</v>
          </cell>
          <cell r="E5" t="str">
            <v xml:space="preserve"> -</v>
          </cell>
          <cell r="F5" t="str">
            <v>EDUCATION MINISTRY</v>
          </cell>
          <cell r="G5" t="str">
            <v>Wome  DASSAULT SPORTS 2</v>
          </cell>
          <cell r="H5">
            <v>0</v>
          </cell>
          <cell r="I5">
            <v>0</v>
          </cell>
        </row>
        <row r="6">
          <cell r="A6" t="str">
            <v>Senior men-08</v>
          </cell>
          <cell r="B6" t="str">
            <v>DO•1500•D</v>
          </cell>
          <cell r="C6" t="str">
            <v>Senior men</v>
          </cell>
          <cell r="D6" t="str">
            <v>EDUCATION MINISTRY</v>
          </cell>
          <cell r="E6" t="str">
            <v xml:space="preserve"> -</v>
          </cell>
          <cell r="F6" t="str">
            <v>BANK LEUMI 3</v>
          </cell>
          <cell r="G6" t="str">
            <v>Men   SG Stern Stuttgart</v>
          </cell>
          <cell r="H6">
            <v>0</v>
          </cell>
          <cell r="I6">
            <v>0</v>
          </cell>
        </row>
        <row r="8">
          <cell r="A8" t="str">
            <v>Senior men-12</v>
          </cell>
          <cell r="B8" t="str">
            <v>FR•1015•A</v>
          </cell>
          <cell r="C8" t="str">
            <v>Senior men</v>
          </cell>
          <cell r="D8" t="str">
            <v>ASKÖ BBV acconomy Software</v>
          </cell>
          <cell r="F8" t="str">
            <v>EDUCATION MINISTRY</v>
          </cell>
          <cell r="G8" t="str">
            <v>Men   SAS BBC 2</v>
          </cell>
          <cell r="H8">
            <v>0</v>
          </cell>
          <cell r="I8">
            <v>0</v>
          </cell>
        </row>
        <row r="9">
          <cell r="A9" t="str">
            <v>Senior men-11</v>
          </cell>
          <cell r="B9" t="str">
            <v>FR•1015•B</v>
          </cell>
          <cell r="C9" t="str">
            <v>Senior men</v>
          </cell>
          <cell r="D9" t="str">
            <v>TUKUMS 2</v>
          </cell>
          <cell r="F9" t="str">
            <v>SAS BBC 3</v>
          </cell>
          <cell r="G9" t="str">
            <v>Men   Eurocopter Sportgemeinschaft</v>
          </cell>
          <cell r="H9">
            <v>0</v>
          </cell>
          <cell r="I9">
            <v>0</v>
          </cell>
        </row>
        <row r="10">
          <cell r="A10" t="str">
            <v>Senior men-09</v>
          </cell>
          <cell r="B10" t="str">
            <v>FR•1230•A</v>
          </cell>
          <cell r="C10" t="str">
            <v>Senior men</v>
          </cell>
          <cell r="D10" t="str">
            <v>SAS BBC 3</v>
          </cell>
          <cell r="E10" t="str">
            <v xml:space="preserve"> -</v>
          </cell>
          <cell r="F10" t="str">
            <v>ASKÖ BBV acconomy Software</v>
          </cell>
          <cell r="G10" t="str">
            <v>Men   2nd Group 3</v>
          </cell>
          <cell r="H10">
            <v>0</v>
          </cell>
          <cell r="I10">
            <v>0</v>
          </cell>
        </row>
        <row r="11">
          <cell r="A11" t="str">
            <v>Senior men-04</v>
          </cell>
          <cell r="B11" t="str">
            <v>FR•1230•B</v>
          </cell>
          <cell r="C11" t="str">
            <v>Senior men</v>
          </cell>
          <cell r="D11" t="str">
            <v>LUFTHANSA Sportverein 2</v>
          </cell>
          <cell r="E11" t="str">
            <v xml:space="preserve"> -</v>
          </cell>
          <cell r="F11" t="str">
            <v>EDUCATION MINISTRY</v>
          </cell>
          <cell r="G11" t="str">
            <v>Men   2nd Group 2</v>
          </cell>
          <cell r="H11">
            <v>0</v>
          </cell>
          <cell r="I11">
            <v>0</v>
          </cell>
        </row>
        <row r="12">
          <cell r="A12" t="str">
            <v>Senior men-03</v>
          </cell>
          <cell r="B12" t="str">
            <v>FR•1415•C</v>
          </cell>
          <cell r="C12" t="str">
            <v>Senior men</v>
          </cell>
          <cell r="D12" t="str">
            <v>TUKUMS 2</v>
          </cell>
          <cell r="E12" t="str">
            <v xml:space="preserve"> -</v>
          </cell>
          <cell r="F12" t="str">
            <v>BANK LEUMI 3</v>
          </cell>
          <cell r="G12" t="str">
            <v>Wome  HAPOEL - BANK IGOUD 2</v>
          </cell>
          <cell r="H12">
            <v>0</v>
          </cell>
          <cell r="I12">
            <v>0</v>
          </cell>
        </row>
        <row r="13">
          <cell r="A13" t="str">
            <v>Senior men-10</v>
          </cell>
          <cell r="B13" t="str">
            <v>FR•1630•C</v>
          </cell>
          <cell r="C13" t="str">
            <v>Senior men</v>
          </cell>
          <cell r="D13" t="str">
            <v>LUFTHANSA Sportverein 2</v>
          </cell>
          <cell r="E13" t="str">
            <v xml:space="preserve"> -</v>
          </cell>
          <cell r="F13" t="str">
            <v>BANK LEUMI 3</v>
          </cell>
          <cell r="G13" t="str">
            <v>Wome  2nd Group A</v>
          </cell>
          <cell r="H13">
            <v>0</v>
          </cell>
          <cell r="I13">
            <v>0</v>
          </cell>
        </row>
        <row r="15">
          <cell r="A15" t="str">
            <v>Senior men-14</v>
          </cell>
          <cell r="B15" t="str">
            <v>SA•0900•C</v>
          </cell>
          <cell r="C15" t="str">
            <v>Senior men</v>
          </cell>
          <cell r="D15" t="str">
            <v>BANK LEUMI 3</v>
          </cell>
          <cell r="F15" t="str">
            <v>ASKÖ BBV acconomy Software</v>
          </cell>
          <cell r="G15" t="str">
            <v>Men   Looser FR•1315•B</v>
          </cell>
          <cell r="H15">
            <v>0</v>
          </cell>
          <cell r="I15">
            <v>0</v>
          </cell>
        </row>
        <row r="16">
          <cell r="A16" t="str">
            <v>Senior men-13</v>
          </cell>
          <cell r="B16" t="str">
            <v>SA•0900•D</v>
          </cell>
          <cell r="C16" t="str">
            <v>Senior men</v>
          </cell>
          <cell r="D16" t="str">
            <v>SAS BBC 3</v>
          </cell>
          <cell r="F16" t="str">
            <v>LUFTHANSA Sportverein 2</v>
          </cell>
          <cell r="G16" t="str">
            <v>Seni  EDUCATION MINISTRY</v>
          </cell>
          <cell r="H16">
            <v>0</v>
          </cell>
          <cell r="I16">
            <v>0</v>
          </cell>
        </row>
        <row r="17">
          <cell r="A17" t="str">
            <v>Senior men-15</v>
          </cell>
          <cell r="B17" t="str">
            <v>SA•0945•D</v>
          </cell>
          <cell r="C17" t="str">
            <v>Senior men</v>
          </cell>
          <cell r="D17" t="str">
            <v>EDUCATION MINISTRY</v>
          </cell>
          <cell r="F17" t="str">
            <v>TUKUMS 2</v>
          </cell>
          <cell r="G17" t="str">
            <v>Seni  SAS BBC 3</v>
          </cell>
          <cell r="H17">
            <v>0</v>
          </cell>
          <cell r="I17">
            <v>0</v>
          </cell>
        </row>
        <row r="18">
          <cell r="A18" t="str">
            <v>Senior men-16</v>
          </cell>
          <cell r="B18" t="str">
            <v>SA•1200•A</v>
          </cell>
          <cell r="C18" t="str">
            <v>Senior men Pl 1</v>
          </cell>
          <cell r="D18" t="str">
            <v>1st Senior men</v>
          </cell>
          <cell r="E18" t="str">
            <v xml:space="preserve"> -</v>
          </cell>
          <cell r="F18" t="str">
            <v>2nd Senior men</v>
          </cell>
          <cell r="G18" t="str">
            <v>Men   Looser SA•0945•A</v>
          </cell>
          <cell r="H18">
            <v>0</v>
          </cell>
          <cell r="I18">
            <v>0</v>
          </cell>
        </row>
        <row r="23">
          <cell r="F23" t="str">
            <v>ASKÖ BBV acconomy Software</v>
          </cell>
        </row>
        <row r="24">
          <cell r="F24" t="str">
            <v>LUFTHANSA Sportverein 2</v>
          </cell>
        </row>
        <row r="25">
          <cell r="F25" t="str">
            <v>EDUCATION MINISTRY</v>
          </cell>
        </row>
        <row r="26">
          <cell r="F26" t="str">
            <v>SAS BBC 3</v>
          </cell>
        </row>
        <row r="27">
          <cell r="F27" t="str">
            <v>TUKUMS 2</v>
          </cell>
        </row>
        <row r="28">
          <cell r="F28" t="str">
            <v>BANK LEUMI 3</v>
          </cell>
        </row>
      </sheetData>
      <sheetData sheetId="13">
        <row r="1">
          <cell r="A1" t="str">
            <v>Women-02</v>
          </cell>
          <cell r="B1" t="str">
            <v>DO•1415•C</v>
          </cell>
          <cell r="C1" t="str">
            <v>Women Gr A</v>
          </cell>
          <cell r="D1" t="str">
            <v xml:space="preserve">Vilniaus DPV </v>
          </cell>
          <cell r="E1" t="str">
            <v xml:space="preserve"> -</v>
          </cell>
          <cell r="F1" t="str">
            <v>HAPOEL - BANK IGOUD 2</v>
          </cell>
          <cell r="G1" t="str">
            <v>Seni  LUFTHANSA Sportverein 2</v>
          </cell>
          <cell r="H1">
            <v>0</v>
          </cell>
          <cell r="I1">
            <v>0</v>
          </cell>
        </row>
        <row r="2">
          <cell r="A2" t="str">
            <v>Women-01</v>
          </cell>
          <cell r="B2" t="str">
            <v>DO•1500•C</v>
          </cell>
          <cell r="C2" t="str">
            <v>Women Gr A</v>
          </cell>
          <cell r="D2" t="str">
            <v>LUFTHANSA Sportverein 3</v>
          </cell>
          <cell r="E2" t="str">
            <v xml:space="preserve"> -</v>
          </cell>
          <cell r="F2" t="str">
            <v>ASSOCIATION VEOLIA SPORT 2</v>
          </cell>
          <cell r="G2" t="str">
            <v>Wome  HAPOEL - BANK IGOUD 2</v>
          </cell>
          <cell r="H2">
            <v>0</v>
          </cell>
          <cell r="I2">
            <v>0</v>
          </cell>
        </row>
        <row r="3">
          <cell r="A3" t="str">
            <v>Women-03</v>
          </cell>
          <cell r="B3" t="str">
            <v>DO•1630•C</v>
          </cell>
          <cell r="C3" t="str">
            <v>Women Gr A</v>
          </cell>
          <cell r="D3" t="str">
            <v xml:space="preserve">Vilniaus DPV </v>
          </cell>
          <cell r="E3" t="str">
            <v xml:space="preserve"> -</v>
          </cell>
          <cell r="F3" t="str">
            <v>LUFTHANSA Sportverein 3</v>
          </cell>
          <cell r="G3" t="str">
            <v>Men   KLAIPEDA SEAPORT</v>
          </cell>
          <cell r="H3">
            <v>0</v>
          </cell>
          <cell r="I3">
            <v>0</v>
          </cell>
        </row>
        <row r="4">
          <cell r="A4" t="str">
            <v>Women-04</v>
          </cell>
          <cell r="B4" t="str">
            <v>DO•1715•C</v>
          </cell>
          <cell r="C4" t="str">
            <v>Women Gr A</v>
          </cell>
          <cell r="D4" t="str">
            <v>HAPOEL - BANK IGOUD 2</v>
          </cell>
          <cell r="E4" t="str">
            <v xml:space="preserve"> -</v>
          </cell>
          <cell r="F4" t="str">
            <v>ASSOCIATION VEOLIA SPORT 2</v>
          </cell>
          <cell r="G4" t="str">
            <v>Wome  LUFTHANSA Sportverein 3</v>
          </cell>
          <cell r="H4">
            <v>0</v>
          </cell>
          <cell r="I4">
            <v>0</v>
          </cell>
        </row>
        <row r="5">
          <cell r="A5" t="str">
            <v>Women-05</v>
          </cell>
          <cell r="B5" t="str">
            <v>FR•1315•C</v>
          </cell>
          <cell r="C5" t="str">
            <v>Women Gr A</v>
          </cell>
          <cell r="D5" t="str">
            <v>LUFTHANSA Sportverein 3</v>
          </cell>
          <cell r="E5" t="str">
            <v xml:space="preserve"> -</v>
          </cell>
          <cell r="F5" t="str">
            <v>HAPOEL - BANK IGOUD 2</v>
          </cell>
          <cell r="G5" t="str">
            <v>Wome  TUKUMS 2</v>
          </cell>
          <cell r="H5">
            <v>0</v>
          </cell>
          <cell r="I5">
            <v>0</v>
          </cell>
        </row>
        <row r="6">
          <cell r="A6" t="str">
            <v>Women-06</v>
          </cell>
          <cell r="B6" t="str">
            <v>FR•1315•D</v>
          </cell>
          <cell r="C6" t="str">
            <v>Women Gr A</v>
          </cell>
          <cell r="D6" t="str">
            <v>ASSOCIATION VEOLIA SPORT 2</v>
          </cell>
          <cell r="E6" t="str">
            <v xml:space="preserve"> -</v>
          </cell>
          <cell r="F6" t="str">
            <v xml:space="preserve">Vilniaus DPV </v>
          </cell>
          <cell r="G6" t="str">
            <v>Wome  EDUCATION MINISTRY 2</v>
          </cell>
          <cell r="H6">
            <v>0</v>
          </cell>
          <cell r="I6">
            <v>0</v>
          </cell>
        </row>
        <row r="9">
          <cell r="G9" t="str">
            <v>LUFTHANSA Sportverein 3</v>
          </cell>
        </row>
        <row r="10">
          <cell r="G10" t="str">
            <v>ASSOCIATION VEOLIA SPORT 2</v>
          </cell>
        </row>
        <row r="11">
          <cell r="G11" t="str">
            <v xml:space="preserve">Vilniaus DPV </v>
          </cell>
        </row>
        <row r="12">
          <cell r="G12" t="str">
            <v>HAPOEL - BANK IGOUD 2</v>
          </cell>
        </row>
        <row r="16">
          <cell r="A16" t="str">
            <v>Women-07</v>
          </cell>
          <cell r="B16" t="str">
            <v>DO•1100•C</v>
          </cell>
          <cell r="C16" t="str">
            <v>Women Gr B</v>
          </cell>
          <cell r="D16" t="str">
            <v>BANK LEUMI 4</v>
          </cell>
          <cell r="E16" t="str">
            <v xml:space="preserve"> -</v>
          </cell>
          <cell r="F16" t="str">
            <v>DASSAULT SPORTS 2</v>
          </cell>
          <cell r="G16" t="str">
            <v>Seni  LUFTHANSA Sportverein 2</v>
          </cell>
          <cell r="H16">
            <v>0</v>
          </cell>
          <cell r="I16">
            <v>0</v>
          </cell>
        </row>
        <row r="17">
          <cell r="A17" t="str">
            <v>Women-08</v>
          </cell>
          <cell r="B17" t="str">
            <v>DO•1100•D</v>
          </cell>
          <cell r="C17" t="str">
            <v>Women Gr B</v>
          </cell>
          <cell r="D17" t="str">
            <v>EDUCATION MINISTRY 2</v>
          </cell>
          <cell r="E17" t="str">
            <v xml:space="preserve"> -</v>
          </cell>
          <cell r="F17" t="str">
            <v>TUKUMS 2</v>
          </cell>
          <cell r="G17" t="str">
            <v xml:space="preserve">  </v>
          </cell>
          <cell r="H17">
            <v>0</v>
          </cell>
          <cell r="I17">
            <v>0</v>
          </cell>
        </row>
        <row r="18">
          <cell r="A18" t="str">
            <v>Women-09</v>
          </cell>
          <cell r="B18" t="str">
            <v>DO•1230•C</v>
          </cell>
          <cell r="C18" t="str">
            <v>Women Gr B</v>
          </cell>
          <cell r="D18" t="str">
            <v>EDUCATION MINISTRY 2</v>
          </cell>
          <cell r="E18" t="str">
            <v xml:space="preserve"> -</v>
          </cell>
          <cell r="F18" t="str">
            <v>BANK LEUMI 4</v>
          </cell>
          <cell r="G18" t="str">
            <v>Seni  TUKUMS 2</v>
          </cell>
          <cell r="H18">
            <v>0</v>
          </cell>
          <cell r="I18">
            <v>0</v>
          </cell>
        </row>
        <row r="19">
          <cell r="A19" t="str">
            <v>Women-10</v>
          </cell>
          <cell r="B19" t="str">
            <v>DO•1230•D</v>
          </cell>
          <cell r="C19" t="str">
            <v>Women Gr B</v>
          </cell>
          <cell r="D19" t="str">
            <v>TUKUMS 2</v>
          </cell>
          <cell r="E19" t="str">
            <v xml:space="preserve"> -</v>
          </cell>
          <cell r="F19" t="str">
            <v>DASSAULT SPORTS 2</v>
          </cell>
          <cell r="G19" t="str">
            <v>Seni  SAS BBC 3</v>
          </cell>
          <cell r="H19">
            <v>0</v>
          </cell>
          <cell r="I19">
            <v>0</v>
          </cell>
        </row>
        <row r="20">
          <cell r="A20" t="str">
            <v>Women-11</v>
          </cell>
          <cell r="B20" t="str">
            <v>FR•1230•C</v>
          </cell>
          <cell r="C20" t="str">
            <v>Women Gr B</v>
          </cell>
          <cell r="D20" t="str">
            <v>BANK LEUMI 4</v>
          </cell>
          <cell r="E20" t="str">
            <v xml:space="preserve"> -</v>
          </cell>
          <cell r="F20" t="str">
            <v>TUKUMS 2</v>
          </cell>
          <cell r="G20" t="str">
            <v>Men   3rd Group 3</v>
          </cell>
          <cell r="H20">
            <v>0</v>
          </cell>
          <cell r="I20">
            <v>0</v>
          </cell>
        </row>
        <row r="21">
          <cell r="A21" t="str">
            <v>Women-12</v>
          </cell>
          <cell r="B21" t="str">
            <v>FR•1230•D</v>
          </cell>
          <cell r="C21" t="str">
            <v>Women Gr B</v>
          </cell>
          <cell r="D21" t="str">
            <v>DASSAULT SPORTS 2</v>
          </cell>
          <cell r="E21" t="str">
            <v xml:space="preserve"> -</v>
          </cell>
          <cell r="F21" t="str">
            <v>EDUCATION MINISTRY 2</v>
          </cell>
          <cell r="G21" t="str">
            <v>Men   3rd Group 7</v>
          </cell>
          <cell r="H21">
            <v>0</v>
          </cell>
          <cell r="I21">
            <v>0</v>
          </cell>
        </row>
        <row r="24">
          <cell r="G24" t="str">
            <v>BANK LEUMI 4</v>
          </cell>
        </row>
        <row r="25">
          <cell r="G25" t="str">
            <v>DASSAULT SPORTS 2</v>
          </cell>
        </row>
        <row r="26">
          <cell r="G26" t="str">
            <v>EDUCATION MINISTRY 2</v>
          </cell>
        </row>
        <row r="27">
          <cell r="G27" t="str">
            <v>TUKUMS 2</v>
          </cell>
        </row>
        <row r="33">
          <cell r="A33" t="str">
            <v>Women-13</v>
          </cell>
          <cell r="B33" t="str">
            <v>FR•1500•C</v>
          </cell>
          <cell r="C33" t="str">
            <v>Women 1 - 4</v>
          </cell>
          <cell r="D33" t="str">
            <v>1st Group A</v>
          </cell>
          <cell r="E33" t="str">
            <v xml:space="preserve"> -</v>
          </cell>
          <cell r="F33" t="str">
            <v>2nd Group B</v>
          </cell>
          <cell r="G33" t="str">
            <v>Seni  BANK LEUMI 3</v>
          </cell>
          <cell r="H33">
            <v>0</v>
          </cell>
          <cell r="I33">
            <v>0</v>
          </cell>
        </row>
        <row r="34">
          <cell r="A34" t="str">
            <v>Women-14</v>
          </cell>
          <cell r="B34" t="str">
            <v>FR•1545•C</v>
          </cell>
          <cell r="C34" t="str">
            <v>Women 1 - 4</v>
          </cell>
          <cell r="D34" t="str">
            <v>1st Group B</v>
          </cell>
          <cell r="E34" t="str">
            <v xml:space="preserve"> -</v>
          </cell>
          <cell r="F34" t="str">
            <v>2nd Group A</v>
          </cell>
          <cell r="G34" t="str">
            <v>Wome  2nd Group B</v>
          </cell>
          <cell r="H34">
            <v>0</v>
          </cell>
          <cell r="I34">
            <v>0</v>
          </cell>
        </row>
        <row r="35">
          <cell r="A35" t="str">
            <v>Women-15</v>
          </cell>
          <cell r="B35" t="str">
            <v>FR•1545•D</v>
          </cell>
          <cell r="C35" t="str">
            <v>Women 5 - 8</v>
          </cell>
          <cell r="D35" t="str">
            <v>3rd Group A</v>
          </cell>
          <cell r="E35" t="str">
            <v xml:space="preserve"> -</v>
          </cell>
          <cell r="F35" t="str">
            <v>4th Group B</v>
          </cell>
          <cell r="G35" t="str">
            <v>Men   3rd Group 8</v>
          </cell>
          <cell r="H35">
            <v>0</v>
          </cell>
          <cell r="I35">
            <v>0</v>
          </cell>
        </row>
        <row r="36">
          <cell r="A36" t="str">
            <v>Women-16</v>
          </cell>
          <cell r="B36" t="str">
            <v>FR•1715•C</v>
          </cell>
          <cell r="C36" t="str">
            <v>Women 5 - 8</v>
          </cell>
          <cell r="D36" t="str">
            <v>3rd Group B</v>
          </cell>
          <cell r="E36" t="str">
            <v xml:space="preserve"> -</v>
          </cell>
          <cell r="F36" t="str">
            <v>4th Group A</v>
          </cell>
          <cell r="G36" t="str">
            <v>Seni  BANK LEUMI 3</v>
          </cell>
          <cell r="H36">
            <v>0</v>
          </cell>
          <cell r="I36">
            <v>0</v>
          </cell>
        </row>
        <row r="38">
          <cell r="A38" t="str">
            <v>Women-18</v>
          </cell>
          <cell r="B38" t="str">
            <v>SA•1030•A</v>
          </cell>
          <cell r="C38" t="str">
            <v>Women Pl 3</v>
          </cell>
          <cell r="D38" t="str">
            <v>Looser FR•1500•C</v>
          </cell>
          <cell r="E38" t="str">
            <v xml:space="preserve"> -</v>
          </cell>
          <cell r="F38" t="str">
            <v>Looser FR•1545•C</v>
          </cell>
          <cell r="G38" t="str">
            <v>Men   Winner FR•1715•A</v>
          </cell>
          <cell r="H38">
            <v>0</v>
          </cell>
          <cell r="I38">
            <v>0</v>
          </cell>
        </row>
        <row r="39">
          <cell r="A39" t="str">
            <v>Women-17</v>
          </cell>
          <cell r="B39" t="str">
            <v>SA•1300•A</v>
          </cell>
          <cell r="C39" t="str">
            <v>Women Pl 1</v>
          </cell>
          <cell r="D39" t="str">
            <v>Winner FR•1500•C</v>
          </cell>
          <cell r="E39" t="str">
            <v xml:space="preserve"> -</v>
          </cell>
          <cell r="F39" t="str">
            <v>Winner FR•1545•C</v>
          </cell>
          <cell r="G39" t="str">
            <v>Seni  2nd Senior men</v>
          </cell>
          <cell r="H39">
            <v>0</v>
          </cell>
          <cell r="I39">
            <v>0</v>
          </cell>
        </row>
      </sheetData>
      <sheetData sheetId="14">
        <row r="1">
          <cell r="Q1" t="str">
            <v>Liganr</v>
          </cell>
          <cell r="R1" t="str">
            <v>Datum</v>
          </cell>
          <cell r="S1" t="str">
            <v>Zeit</v>
          </cell>
          <cell r="T1" t="str">
            <v>Spielnr</v>
          </cell>
          <cell r="U1" t="str">
            <v>Liga</v>
          </cell>
          <cell r="V1" t="str">
            <v>Halle</v>
          </cell>
          <cell r="W1" t="str">
            <v>Team A</v>
          </cell>
          <cell r="X1" t="str">
            <v>X</v>
          </cell>
          <cell r="Y1" t="str">
            <v>Team B</v>
          </cell>
          <cell r="Z1" t="str">
            <v>Kampfgericht</v>
          </cell>
          <cell r="AA1" t="str">
            <v>Ergebniss A</v>
          </cell>
          <cell r="AB1" t="str">
            <v>Ergebniss B</v>
          </cell>
          <cell r="AC1" t="str">
            <v>Schiedsrichter 1</v>
          </cell>
          <cell r="AD1" t="str">
            <v>Schiedsrichter 2</v>
          </cell>
          <cell r="AE1" t="str">
            <v>Schiedsrichter 3</v>
          </cell>
        </row>
        <row r="2">
          <cell r="W2" t="str">
            <v>22. Internationales Zehlendorfer Pfingstturnier</v>
          </cell>
        </row>
        <row r="4">
          <cell r="W4" t="str">
            <v>- Ergebnisse -</v>
          </cell>
        </row>
        <row r="6">
          <cell r="S6" t="str">
            <v>Donnerstag, 23. Juni 2011      /      Thursday, June 23rd 2011      /      Jeudi, 23 Juin 2011</v>
          </cell>
        </row>
        <row r="7">
          <cell r="S7" t="str">
            <v>Time</v>
          </cell>
          <cell r="T7" t="str">
            <v>Number</v>
          </cell>
          <cell r="U7" t="str">
            <v>Group</v>
          </cell>
          <cell r="V7" t="str">
            <v>Halle</v>
          </cell>
          <cell r="W7" t="str">
            <v>Team A</v>
          </cell>
          <cell r="Y7" t="str">
            <v>Team B</v>
          </cell>
          <cell r="Z7" t="str">
            <v>Kampfgericht</v>
          </cell>
          <cell r="AA7" t="str">
            <v>A</v>
          </cell>
          <cell r="AB7" t="str">
            <v>B</v>
          </cell>
        </row>
        <row r="8">
          <cell r="W8" t="str">
            <v>Gym A - Field A</v>
          </cell>
        </row>
        <row r="10">
          <cell r="Q10" t="str">
            <v>Men-25</v>
          </cell>
          <cell r="R10">
            <v>40717</v>
          </cell>
          <cell r="S10" t="str">
            <v>09.30</v>
          </cell>
          <cell r="T10" t="str">
            <v>DO•0930•A</v>
          </cell>
          <cell r="U10" t="str">
            <v>Men Gr 5</v>
          </cell>
          <cell r="V10" t="str">
            <v>Gym A - Field A</v>
          </cell>
          <cell r="W10" t="str">
            <v>TESY Ltd.</v>
          </cell>
          <cell r="X10" t="str">
            <v xml:space="preserve"> -</v>
          </cell>
          <cell r="Y10" t="str">
            <v>DASSAULT SPORTS</v>
          </cell>
          <cell r="Z10" t="str">
            <v>Men   DIAMONDS FUNDS</v>
          </cell>
          <cell r="AC10" t="str">
            <v>Robins</v>
          </cell>
          <cell r="AD10" t="str">
            <v>Detgen</v>
          </cell>
          <cell r="AE10" t="e">
            <v>#REF!</v>
          </cell>
        </row>
        <row r="11">
          <cell r="Q11" t="str">
            <v>Men-01</v>
          </cell>
          <cell r="R11">
            <v>40717</v>
          </cell>
          <cell r="S11" t="str">
            <v>10.15</v>
          </cell>
          <cell r="T11" t="str">
            <v>DO•1015•A</v>
          </cell>
          <cell r="U11" t="str">
            <v>Men Gr 1</v>
          </cell>
          <cell r="V11" t="str">
            <v>Gym A - Field A</v>
          </cell>
          <cell r="W11" t="str">
            <v>DIAMONDS FUNDS</v>
          </cell>
          <cell r="X11" t="str">
            <v xml:space="preserve"> -</v>
          </cell>
          <cell r="Y11" t="str">
            <v>ACS PEUGEOT CITROËN MULHOUSE</v>
          </cell>
          <cell r="Z11" t="str">
            <v>Men   DASSAULT SPORTS</v>
          </cell>
          <cell r="AC11" t="str">
            <v>Gilbert</v>
          </cell>
          <cell r="AD11" t="str">
            <v>Bukowski</v>
          </cell>
          <cell r="AE11" t="e">
            <v>#REF!</v>
          </cell>
        </row>
        <row r="12">
          <cell r="Q12" t="str">
            <v>Men-26</v>
          </cell>
          <cell r="R12">
            <v>40717</v>
          </cell>
          <cell r="S12" t="str">
            <v>11.00</v>
          </cell>
          <cell r="T12" t="str">
            <v>DO•1100•A</v>
          </cell>
          <cell r="U12" t="str">
            <v>Men Gr 5</v>
          </cell>
          <cell r="V12" t="str">
            <v>Gym A - Field A</v>
          </cell>
          <cell r="W12" t="str">
            <v>DASSAULT SPORTS</v>
          </cell>
          <cell r="X12" t="str">
            <v xml:space="preserve"> -</v>
          </cell>
          <cell r="Y12" t="str">
            <v>HAPOEL - BANK IGOUD</v>
          </cell>
          <cell r="Z12" t="str">
            <v>Men   ACS PEUGEOT CITROËN MULHOUSE</v>
          </cell>
          <cell r="AC12" t="str">
            <v>Rechten</v>
          </cell>
          <cell r="AD12" t="str">
            <v>Vecera</v>
          </cell>
          <cell r="AE12" t="e">
            <v>#REF!</v>
          </cell>
        </row>
        <row r="13">
          <cell r="Q13" t="str">
            <v>Men-03</v>
          </cell>
          <cell r="R13">
            <v>40717</v>
          </cell>
          <cell r="S13" t="str">
            <v>11.45</v>
          </cell>
          <cell r="T13" t="str">
            <v>DO•1145•A</v>
          </cell>
          <cell r="U13" t="str">
            <v>Men Gr 1</v>
          </cell>
          <cell r="V13" t="str">
            <v>Gym A - Field A</v>
          </cell>
          <cell r="W13" t="str">
            <v>Eurocopter Sportgemeinschaft</v>
          </cell>
          <cell r="X13" t="str">
            <v xml:space="preserve"> -</v>
          </cell>
          <cell r="Y13" t="str">
            <v>DIAMONDS FUNDS</v>
          </cell>
          <cell r="Z13" t="str">
            <v>Men   HAPOEL - BANK IGOUD</v>
          </cell>
          <cell r="AC13" t="str">
            <v>Rechten</v>
          </cell>
          <cell r="AD13" t="str">
            <v>Vecera</v>
          </cell>
          <cell r="AE13" t="e">
            <v>#REF!</v>
          </cell>
        </row>
        <row r="14">
          <cell r="Q14" t="str">
            <v>Men-27</v>
          </cell>
          <cell r="R14">
            <v>40717</v>
          </cell>
          <cell r="S14" t="str">
            <v>12.30</v>
          </cell>
          <cell r="T14" t="str">
            <v>DO•1230•A</v>
          </cell>
          <cell r="U14" t="str">
            <v>Men Gr 5</v>
          </cell>
          <cell r="V14" t="str">
            <v>Gym A - Field A</v>
          </cell>
          <cell r="W14" t="str">
            <v>HAPOEL - BANK IGOUD</v>
          </cell>
          <cell r="X14" t="str">
            <v xml:space="preserve"> -</v>
          </cell>
          <cell r="Y14" t="str">
            <v>TESY Ltd.</v>
          </cell>
          <cell r="Z14" t="str">
            <v>Men   DIAMONDS FUNDS</v>
          </cell>
          <cell r="AC14" t="str">
            <v>Wörzner</v>
          </cell>
          <cell r="AD14" t="str">
            <v>Seweryn</v>
          </cell>
          <cell r="AE14" t="e">
            <v>#REF!</v>
          </cell>
        </row>
        <row r="15">
          <cell r="Q15" t="str">
            <v>Men-19</v>
          </cell>
          <cell r="R15">
            <v>40717</v>
          </cell>
          <cell r="S15" t="str">
            <v>13.15</v>
          </cell>
          <cell r="T15" t="str">
            <v>DO•1315•A</v>
          </cell>
          <cell r="U15" t="str">
            <v>Men Gr 4</v>
          </cell>
          <cell r="V15" t="str">
            <v>Gym A - Field A</v>
          </cell>
          <cell r="W15" t="str">
            <v>US AVIATION CIVILE ET METEO France</v>
          </cell>
          <cell r="X15" t="str">
            <v xml:space="preserve"> -</v>
          </cell>
          <cell r="Y15" t="str">
            <v>BSG Allianz Köln</v>
          </cell>
          <cell r="Z15" t="str">
            <v>Men   TESY Ltd.</v>
          </cell>
          <cell r="AC15" t="str">
            <v>Wörzner</v>
          </cell>
          <cell r="AD15" t="str">
            <v>Seweryn</v>
          </cell>
          <cell r="AE15" t="e">
            <v>#REF!</v>
          </cell>
        </row>
        <row r="16">
          <cell r="Q16" t="str">
            <v>Men-31</v>
          </cell>
          <cell r="R16">
            <v>40717</v>
          </cell>
          <cell r="S16" t="str">
            <v>14.15</v>
          </cell>
          <cell r="T16" t="str">
            <v>DO•1415•A</v>
          </cell>
          <cell r="U16" t="str">
            <v>Men Gr 7</v>
          </cell>
          <cell r="V16" t="str">
            <v>Gym A - Field A</v>
          </cell>
          <cell r="W16" t="str">
            <v>Nordea</v>
          </cell>
          <cell r="X16" t="str">
            <v xml:space="preserve"> -</v>
          </cell>
          <cell r="Y16" t="str">
            <v>LUFTHANSA Sportverein</v>
          </cell>
          <cell r="Z16" t="str">
            <v>Men   BSG Allianz Köln</v>
          </cell>
          <cell r="AC16" t="str">
            <v>Al Attar</v>
          </cell>
          <cell r="AD16" t="str">
            <v>Kadam</v>
          </cell>
          <cell r="AE16" t="e">
            <v>#REF!</v>
          </cell>
        </row>
        <row r="17">
          <cell r="Q17" t="str">
            <v>Men-07</v>
          </cell>
          <cell r="R17">
            <v>40717</v>
          </cell>
          <cell r="S17" t="str">
            <v>15.00</v>
          </cell>
          <cell r="T17" t="str">
            <v>DO•1500•A</v>
          </cell>
          <cell r="U17" t="str">
            <v>Men Gr 2</v>
          </cell>
          <cell r="V17" t="str">
            <v>Gym A - Field A</v>
          </cell>
          <cell r="W17" t="str">
            <v>SAS BBC</v>
          </cell>
          <cell r="X17" t="str">
            <v xml:space="preserve"> -</v>
          </cell>
          <cell r="Y17" t="str">
            <v>AILES SPORTIVES EUROCOPTER</v>
          </cell>
          <cell r="Z17" t="str">
            <v>Men   LUFTHANSA Sportverein</v>
          </cell>
          <cell r="AC17" t="str">
            <v>Sinterniklaas</v>
          </cell>
          <cell r="AD17" t="str">
            <v>Kadam</v>
          </cell>
          <cell r="AE17" t="e">
            <v>#REF!</v>
          </cell>
        </row>
        <row r="18">
          <cell r="Q18" t="str">
            <v>Men-32</v>
          </cell>
          <cell r="R18">
            <v>40717</v>
          </cell>
          <cell r="S18" t="str">
            <v>15.45</v>
          </cell>
          <cell r="T18" t="str">
            <v>DO•1545•A</v>
          </cell>
          <cell r="U18" t="str">
            <v>Men Gr 7</v>
          </cell>
          <cell r="V18" t="str">
            <v>Gym A - Field A</v>
          </cell>
          <cell r="W18" t="str">
            <v>AUTOROUTES PARIS RHIN-RHÔNE</v>
          </cell>
          <cell r="X18" t="str">
            <v xml:space="preserve"> -</v>
          </cell>
          <cell r="Y18" t="str">
            <v>Nordea</v>
          </cell>
          <cell r="Z18" t="str">
            <v>Men   AILES SPORTIVES EUROCOPTER</v>
          </cell>
          <cell r="AC18" t="str">
            <v>Sinterniklaas</v>
          </cell>
          <cell r="AD18" t="str">
            <v>Mensik</v>
          </cell>
          <cell r="AE18" t="e">
            <v>#REF!</v>
          </cell>
        </row>
        <row r="19">
          <cell r="Q19" t="str">
            <v>Men-09</v>
          </cell>
          <cell r="R19">
            <v>40717</v>
          </cell>
          <cell r="S19" t="str">
            <v>16.30</v>
          </cell>
          <cell r="T19" t="str">
            <v>DO•1630•A</v>
          </cell>
          <cell r="U19" t="str">
            <v>Men Gr 2</v>
          </cell>
          <cell r="V19" t="str">
            <v>Gym A - Field A</v>
          </cell>
          <cell r="W19" t="str">
            <v>BSG-Landesbank Berlin e.V.</v>
          </cell>
          <cell r="X19" t="str">
            <v xml:space="preserve"> -</v>
          </cell>
          <cell r="Y19" t="str">
            <v>SAS BBC</v>
          </cell>
          <cell r="Z19" t="str">
            <v>Men   Nordea</v>
          </cell>
          <cell r="AC19" t="str">
            <v>Zwiep</v>
          </cell>
          <cell r="AD19" t="str">
            <v>Mensik</v>
          </cell>
          <cell r="AE19" t="e">
            <v>#REF!</v>
          </cell>
        </row>
        <row r="20">
          <cell r="Q20" t="str">
            <v>Men-33</v>
          </cell>
          <cell r="R20">
            <v>40717</v>
          </cell>
          <cell r="S20" t="str">
            <v>17.15</v>
          </cell>
          <cell r="T20" t="str">
            <v>DO•1715•A</v>
          </cell>
          <cell r="U20" t="str">
            <v>Men Gr 7</v>
          </cell>
          <cell r="V20" t="str">
            <v>Gym A - Field A</v>
          </cell>
          <cell r="W20" t="str">
            <v>LUFTHANSA Sportverein</v>
          </cell>
          <cell r="X20" t="str">
            <v xml:space="preserve"> -</v>
          </cell>
          <cell r="Y20" t="str">
            <v>AUTOROUTES PARIS RHIN-RHÔNE</v>
          </cell>
          <cell r="Z20" t="str">
            <v>Men   SAS BBC</v>
          </cell>
          <cell r="AC20" t="str">
            <v>Zwiep</v>
          </cell>
          <cell r="AD20" t="str">
            <v>Mensik</v>
          </cell>
          <cell r="AE20" t="e">
            <v>#REF!</v>
          </cell>
        </row>
        <row r="21">
          <cell r="R21">
            <v>40717</v>
          </cell>
          <cell r="S21" t="str">
            <v>17.15</v>
          </cell>
          <cell r="T21" t="str">
            <v>DO•1715•A</v>
          </cell>
          <cell r="V21" t="str">
            <v>Gym B - Field C</v>
          </cell>
          <cell r="X21" t="str">
            <v xml:space="preserve"> -</v>
          </cell>
          <cell r="Z21" t="str">
            <v>Men   SAS BBC</v>
          </cell>
          <cell r="AC21">
            <v>0</v>
          </cell>
          <cell r="AD21">
            <v>0</v>
          </cell>
          <cell r="AE21" t="e">
            <v>#REF!</v>
          </cell>
        </row>
        <row r="22">
          <cell r="R22">
            <v>40717</v>
          </cell>
          <cell r="S22" t="str">
            <v>18.00</v>
          </cell>
          <cell r="T22" t="str">
            <v>DO•1800•A</v>
          </cell>
          <cell r="X22" t="str">
            <v xml:space="preserve"> -</v>
          </cell>
          <cell r="Z22" t="str">
            <v>Men   AUTOROUTES PARIS RHIN-RHÔNE</v>
          </cell>
          <cell r="AC22">
            <v>0</v>
          </cell>
          <cell r="AD22">
            <v>0</v>
          </cell>
          <cell r="AE22" t="e">
            <v>#REF!</v>
          </cell>
        </row>
        <row r="23">
          <cell r="R23">
            <v>40717</v>
          </cell>
          <cell r="S23" t="str">
            <v>18.45</v>
          </cell>
          <cell r="T23" t="str">
            <v>DO•1845•A</v>
          </cell>
          <cell r="X23" t="str">
            <v xml:space="preserve"> -</v>
          </cell>
          <cell r="Z23" t="e">
            <v>#N/A</v>
          </cell>
          <cell r="AC23">
            <v>0</v>
          </cell>
          <cell r="AD23">
            <v>0</v>
          </cell>
          <cell r="AE23" t="e">
            <v>#REF!</v>
          </cell>
        </row>
        <row r="24">
          <cell r="R24">
            <v>40717</v>
          </cell>
          <cell r="S24" t="str">
            <v>19.30</v>
          </cell>
          <cell r="T24" t="str">
            <v>DO•1930•A</v>
          </cell>
          <cell r="X24" t="str">
            <v xml:space="preserve"> -</v>
          </cell>
          <cell r="Z24" t="str">
            <v xml:space="preserve">  </v>
          </cell>
          <cell r="AC24">
            <v>0</v>
          </cell>
          <cell r="AD24">
            <v>0</v>
          </cell>
          <cell r="AE24" t="e">
            <v>#REF!</v>
          </cell>
        </row>
        <row r="25">
          <cell r="R25">
            <v>40717</v>
          </cell>
          <cell r="S25" t="str">
            <v>20.15</v>
          </cell>
          <cell r="T25" t="str">
            <v>DO•2015•A</v>
          </cell>
          <cell r="X25" t="str">
            <v xml:space="preserve"> -</v>
          </cell>
          <cell r="Z25" t="str">
            <v xml:space="preserve">  </v>
          </cell>
          <cell r="AC25">
            <v>0</v>
          </cell>
          <cell r="AD25">
            <v>0</v>
          </cell>
          <cell r="AE25" t="e">
            <v>#REF!</v>
          </cell>
        </row>
        <row r="26">
          <cell r="R26">
            <v>40717</v>
          </cell>
          <cell r="S26" t="str">
            <v>21.00</v>
          </cell>
          <cell r="T26" t="str">
            <v>DO•2100•A</v>
          </cell>
          <cell r="X26" t="str">
            <v xml:space="preserve"> -</v>
          </cell>
          <cell r="Z26" t="str">
            <v xml:space="preserve">  </v>
          </cell>
          <cell r="AC26">
            <v>0</v>
          </cell>
          <cell r="AD26">
            <v>0</v>
          </cell>
          <cell r="AE26" t="e">
            <v>#REF!</v>
          </cell>
        </row>
        <row r="29">
          <cell r="W29" t="str">
            <v>Gym A - Field B</v>
          </cell>
        </row>
        <row r="31">
          <cell r="Q31" t="str">
            <v>Men-28</v>
          </cell>
          <cell r="R31">
            <v>40717</v>
          </cell>
          <cell r="S31" t="str">
            <v>09.30</v>
          </cell>
          <cell r="T31" t="str">
            <v>DO•0930•B</v>
          </cell>
          <cell r="U31" t="str">
            <v>Men Gr 6</v>
          </cell>
          <cell r="V31" t="str">
            <v>Gym A - Field A</v>
          </cell>
          <cell r="W31" t="str">
            <v>CLUB "VOLUKTE"</v>
          </cell>
          <cell r="X31" t="str">
            <v xml:space="preserve"> -</v>
          </cell>
          <cell r="Y31" t="str">
            <v>ASSOCIATION VEOLIA SPORT</v>
          </cell>
          <cell r="Z31" t="str">
            <v>Men   Eurocopter Sportgemeinschaft</v>
          </cell>
          <cell r="AC31" t="str">
            <v>Bijkerk</v>
          </cell>
          <cell r="AD31" t="str">
            <v>Dirks</v>
          </cell>
          <cell r="AE31" t="e">
            <v>#REF!</v>
          </cell>
        </row>
        <row r="32">
          <cell r="Q32" t="str">
            <v>Men-02</v>
          </cell>
          <cell r="R32">
            <v>40717</v>
          </cell>
          <cell r="S32" t="str">
            <v>10.15</v>
          </cell>
          <cell r="T32" t="str">
            <v>DO•1015•B</v>
          </cell>
          <cell r="U32" t="str">
            <v>Men Gr 1</v>
          </cell>
          <cell r="V32" t="str">
            <v>Gym A - Field A</v>
          </cell>
          <cell r="W32" t="str">
            <v>Eurocopter Sportgemeinschaft</v>
          </cell>
          <cell r="X32" t="str">
            <v xml:space="preserve"> -</v>
          </cell>
          <cell r="Y32" t="str">
            <v>SAS BBC 2</v>
          </cell>
          <cell r="Z32" t="str">
            <v>Men   ASSOCIATION VEOLIA SPORT</v>
          </cell>
          <cell r="AC32" t="str">
            <v>Bijkerk</v>
          </cell>
          <cell r="AD32" t="str">
            <v>Dirks</v>
          </cell>
          <cell r="AE32" t="e">
            <v>#REF!</v>
          </cell>
        </row>
        <row r="33">
          <cell r="Q33" t="str">
            <v>Men-29</v>
          </cell>
          <cell r="R33">
            <v>40717</v>
          </cell>
          <cell r="S33" t="str">
            <v>11.00</v>
          </cell>
          <cell r="T33" t="str">
            <v>DO•1100•B</v>
          </cell>
          <cell r="U33" t="str">
            <v>Men Gr 6</v>
          </cell>
          <cell r="V33" t="str">
            <v>Gym A - Field A</v>
          </cell>
          <cell r="W33" t="str">
            <v>ASSOCIATION VEOLIA SPORT</v>
          </cell>
          <cell r="X33" t="str">
            <v xml:space="preserve"> -</v>
          </cell>
          <cell r="Y33" t="str">
            <v>BANK LEUMI 2</v>
          </cell>
          <cell r="Z33" t="str">
            <v>Men   SAS BBC 2</v>
          </cell>
          <cell r="AC33" t="str">
            <v>Rechten</v>
          </cell>
          <cell r="AD33" t="str">
            <v>Sas</v>
          </cell>
          <cell r="AE33" t="e">
            <v>#REF!</v>
          </cell>
        </row>
        <row r="34">
          <cell r="Q34" t="str">
            <v>Men-04</v>
          </cell>
          <cell r="R34">
            <v>40717</v>
          </cell>
          <cell r="S34" t="str">
            <v>11.45</v>
          </cell>
          <cell r="T34" t="str">
            <v>DO•1145•B</v>
          </cell>
          <cell r="U34" t="str">
            <v>Men Gr 1</v>
          </cell>
          <cell r="V34" t="str">
            <v>Gym A - Field A</v>
          </cell>
          <cell r="W34" t="str">
            <v>SAS BBC 2</v>
          </cell>
          <cell r="X34" t="str">
            <v xml:space="preserve"> -</v>
          </cell>
          <cell r="Y34" t="str">
            <v>ACS PEUGEOT CITROËN MULHOUSE</v>
          </cell>
          <cell r="Z34" t="str">
            <v>Men   BANK LEUMI 2</v>
          </cell>
          <cell r="AC34" t="str">
            <v>Rechten</v>
          </cell>
          <cell r="AD34" t="str">
            <v>Sas</v>
          </cell>
          <cell r="AE34" t="e">
            <v>#REF!</v>
          </cell>
        </row>
        <row r="35">
          <cell r="Q35" t="str">
            <v>Men-30</v>
          </cell>
          <cell r="R35">
            <v>40717</v>
          </cell>
          <cell r="S35" t="str">
            <v>12.30</v>
          </cell>
          <cell r="T35" t="str">
            <v>DO•1230•B</v>
          </cell>
          <cell r="U35" t="str">
            <v>Men Gr 6</v>
          </cell>
          <cell r="V35" t="str">
            <v>Gym A - Field A</v>
          </cell>
          <cell r="W35" t="str">
            <v>BANK LEUMI 2</v>
          </cell>
          <cell r="X35" t="str">
            <v xml:space="preserve"> -</v>
          </cell>
          <cell r="Y35" t="str">
            <v>CLUB "VOLUKTE"</v>
          </cell>
          <cell r="Z35" t="str">
            <v>Men   ACS PEUGEOT CITROËN MULHOUSE</v>
          </cell>
          <cell r="AC35" t="str">
            <v>Körner</v>
          </cell>
          <cell r="AD35" t="str">
            <v>Ernst</v>
          </cell>
          <cell r="AE35" t="e">
            <v>#REF!</v>
          </cell>
        </row>
        <row r="36">
          <cell r="Q36" t="str">
            <v>Men-20</v>
          </cell>
          <cell r="R36">
            <v>40717</v>
          </cell>
          <cell r="S36" t="str">
            <v>13.15</v>
          </cell>
          <cell r="T36" t="str">
            <v>DO•1315•B</v>
          </cell>
          <cell r="U36" t="str">
            <v>Men Gr 4</v>
          </cell>
          <cell r="V36" t="str">
            <v>Gym A - Field A</v>
          </cell>
          <cell r="W36" t="str">
            <v>EFRAT TOURISM</v>
          </cell>
          <cell r="X36" t="str">
            <v xml:space="preserve"> -</v>
          </cell>
          <cell r="Y36" t="str">
            <v>Ghent University</v>
          </cell>
          <cell r="Z36" t="str">
            <v>Men   CLUB "VOLUKTE"</v>
          </cell>
          <cell r="AC36" t="str">
            <v>Sas</v>
          </cell>
          <cell r="AD36" t="str">
            <v>Ernst</v>
          </cell>
          <cell r="AE36" t="e">
            <v>#REF!</v>
          </cell>
        </row>
        <row r="37">
          <cell r="Q37" t="str">
            <v>Men-34</v>
          </cell>
          <cell r="R37">
            <v>40717</v>
          </cell>
          <cell r="S37" t="str">
            <v>14.15</v>
          </cell>
          <cell r="T37" t="str">
            <v>DO•1415•B</v>
          </cell>
          <cell r="U37" t="str">
            <v>Men Gr 8</v>
          </cell>
          <cell r="V37" t="str">
            <v>Gym A - Field A</v>
          </cell>
          <cell r="W37" t="str">
            <v>Estonia Swedbank</v>
          </cell>
          <cell r="X37" t="str">
            <v xml:space="preserve"> -</v>
          </cell>
          <cell r="Y37" t="str">
            <v>AS SAPEURS POMPIERS DU RHÔNE</v>
          </cell>
          <cell r="Z37" t="str">
            <v>Men   Ghent University</v>
          </cell>
          <cell r="AC37" t="str">
            <v>Körner</v>
          </cell>
          <cell r="AD37" t="str">
            <v xml:space="preserve">Brune </v>
          </cell>
          <cell r="AE37" t="e">
            <v>#REF!</v>
          </cell>
        </row>
        <row r="38">
          <cell r="Q38" t="str">
            <v>Men-08</v>
          </cell>
          <cell r="R38">
            <v>40717</v>
          </cell>
          <cell r="S38" t="str">
            <v>15.00</v>
          </cell>
          <cell r="T38" t="str">
            <v>DO•1500•B</v>
          </cell>
          <cell r="U38" t="str">
            <v>Men Gr 2</v>
          </cell>
          <cell r="V38" t="str">
            <v>Gym A - Field A</v>
          </cell>
          <cell r="W38" t="str">
            <v>BSG-Landesbank Berlin e.V.</v>
          </cell>
          <cell r="X38" t="str">
            <v xml:space="preserve"> -</v>
          </cell>
          <cell r="Y38" t="str">
            <v>BANK LEUMI</v>
          </cell>
          <cell r="Z38" t="str">
            <v>Men   AS SAPEURS POMPIERS DU RHÔNE</v>
          </cell>
          <cell r="AC38" t="str">
            <v>Jannsens</v>
          </cell>
          <cell r="AD38" t="str">
            <v xml:space="preserve">Brune </v>
          </cell>
          <cell r="AE38" t="e">
            <v>#REF!</v>
          </cell>
        </row>
        <row r="39">
          <cell r="Q39" t="str">
            <v>Men-35</v>
          </cell>
          <cell r="R39">
            <v>40717</v>
          </cell>
          <cell r="S39" t="str">
            <v>15.45</v>
          </cell>
          <cell r="T39" t="str">
            <v>DO•1545•B</v>
          </cell>
          <cell r="U39" t="str">
            <v>Men Gr 8</v>
          </cell>
          <cell r="V39" t="str">
            <v>Gym A - Field A</v>
          </cell>
          <cell r="W39" t="str">
            <v>AS SAPEURS POMPIERS DU RHÔNE</v>
          </cell>
          <cell r="X39" t="str">
            <v xml:space="preserve"> -</v>
          </cell>
          <cell r="Y39" t="str">
            <v>SV Weiß-Blau Allianz Hamburg e.V.</v>
          </cell>
          <cell r="Z39" t="str">
            <v>Men   BANK LEUMI</v>
          </cell>
          <cell r="AC39" t="str">
            <v>Bause</v>
          </cell>
          <cell r="AD39" t="str">
            <v>Jannsens</v>
          </cell>
          <cell r="AE39" t="e">
            <v>#REF!</v>
          </cell>
        </row>
        <row r="40">
          <cell r="Q40" t="str">
            <v>Men-10</v>
          </cell>
          <cell r="R40">
            <v>40717</v>
          </cell>
          <cell r="S40" t="str">
            <v>16.30</v>
          </cell>
          <cell r="T40" t="str">
            <v>DO•1630•B</v>
          </cell>
          <cell r="U40" t="str">
            <v>Men Gr 2</v>
          </cell>
          <cell r="V40" t="str">
            <v>Gym A - Field A</v>
          </cell>
          <cell r="W40" t="str">
            <v>BANK LEUMI</v>
          </cell>
          <cell r="X40" t="str">
            <v xml:space="preserve"> -</v>
          </cell>
          <cell r="Y40" t="str">
            <v>AILES SPORTIVES EUROCOPTER</v>
          </cell>
          <cell r="Z40" t="str">
            <v>Men   SV Weiß-Blau Allianz Hamburg e.V.</v>
          </cell>
          <cell r="AC40" t="str">
            <v>Bause</v>
          </cell>
          <cell r="AD40" t="str">
            <v>Dorobisz</v>
          </cell>
          <cell r="AE40" t="e">
            <v>#REF!</v>
          </cell>
        </row>
        <row r="41">
          <cell r="Q41" t="str">
            <v>Men-36</v>
          </cell>
          <cell r="R41">
            <v>40717</v>
          </cell>
          <cell r="S41" t="str">
            <v>17.15</v>
          </cell>
          <cell r="T41" t="str">
            <v>DO•1715•B</v>
          </cell>
          <cell r="U41" t="str">
            <v>Men Gr 8</v>
          </cell>
          <cell r="V41" t="str">
            <v>Gym A - Field A</v>
          </cell>
          <cell r="W41" t="str">
            <v>SV Weiß-Blau Allianz Hamburg e.V.</v>
          </cell>
          <cell r="X41" t="str">
            <v xml:space="preserve"> -</v>
          </cell>
          <cell r="Y41" t="str">
            <v>Estonia Swedbank</v>
          </cell>
          <cell r="Z41" t="str">
            <v>Men   AILES SPORTIVES EUROCOPTER</v>
          </cell>
          <cell r="AC41" t="str">
            <v>Bause</v>
          </cell>
          <cell r="AD41" t="str">
            <v>Dorobisz</v>
          </cell>
          <cell r="AE41" t="e">
            <v>#REF!</v>
          </cell>
        </row>
        <row r="42">
          <cell r="R42">
            <v>40717</v>
          </cell>
          <cell r="S42" t="str">
            <v>17.15</v>
          </cell>
          <cell r="T42" t="str">
            <v>DO•1715•B</v>
          </cell>
          <cell r="V42" t="str">
            <v>Gym B - Field C</v>
          </cell>
          <cell r="X42" t="str">
            <v xml:space="preserve"> -</v>
          </cell>
          <cell r="Z42" t="str">
            <v>Men   AILES SPORTIVES EUROCOPTER</v>
          </cell>
          <cell r="AC42">
            <v>0</v>
          </cell>
          <cell r="AD42">
            <v>0</v>
          </cell>
          <cell r="AE42" t="e">
            <v>#REF!</v>
          </cell>
        </row>
        <row r="43">
          <cell r="R43">
            <v>40717</v>
          </cell>
          <cell r="S43" t="str">
            <v>18.00</v>
          </cell>
          <cell r="T43" t="str">
            <v>DO•1800•B</v>
          </cell>
          <cell r="X43" t="str">
            <v xml:space="preserve"> -</v>
          </cell>
          <cell r="Z43" t="str">
            <v>Men   Estonia Swedbank</v>
          </cell>
          <cell r="AC43">
            <v>0</v>
          </cell>
          <cell r="AD43">
            <v>0</v>
          </cell>
          <cell r="AE43" t="e">
            <v>#REF!</v>
          </cell>
        </row>
        <row r="44">
          <cell r="R44">
            <v>40717</v>
          </cell>
          <cell r="S44" t="str">
            <v>18.45</v>
          </cell>
          <cell r="T44" t="str">
            <v>DO•1845•B</v>
          </cell>
          <cell r="X44" t="str">
            <v xml:space="preserve"> -</v>
          </cell>
          <cell r="Z44" t="e">
            <v>#N/A</v>
          </cell>
          <cell r="AC44">
            <v>0</v>
          </cell>
          <cell r="AD44">
            <v>0</v>
          </cell>
          <cell r="AE44" t="e">
            <v>#REF!</v>
          </cell>
        </row>
        <row r="45">
          <cell r="R45">
            <v>40717</v>
          </cell>
          <cell r="S45" t="str">
            <v>19.30</v>
          </cell>
          <cell r="T45" t="str">
            <v>DO•1930•B</v>
          </cell>
          <cell r="X45" t="str">
            <v xml:space="preserve"> -</v>
          </cell>
          <cell r="Z45" t="str">
            <v xml:space="preserve">  </v>
          </cell>
          <cell r="AC45">
            <v>0</v>
          </cell>
          <cell r="AD45">
            <v>0</v>
          </cell>
          <cell r="AE45" t="e">
            <v>#REF!</v>
          </cell>
        </row>
        <row r="46">
          <cell r="R46">
            <v>40717</v>
          </cell>
          <cell r="S46" t="str">
            <v>20.15</v>
          </cell>
          <cell r="T46" t="str">
            <v>DO•2015•B</v>
          </cell>
          <cell r="X46" t="str">
            <v xml:space="preserve"> -</v>
          </cell>
          <cell r="Z46" t="str">
            <v xml:space="preserve">  </v>
          </cell>
          <cell r="AC46">
            <v>0</v>
          </cell>
          <cell r="AD46">
            <v>0</v>
          </cell>
          <cell r="AE46" t="e">
            <v>#REF!</v>
          </cell>
        </row>
        <row r="47">
          <cell r="R47">
            <v>40717</v>
          </cell>
          <cell r="S47" t="str">
            <v>21.00</v>
          </cell>
          <cell r="T47" t="str">
            <v>DO•2100•B</v>
          </cell>
          <cell r="X47" t="str">
            <v xml:space="preserve"> -</v>
          </cell>
          <cell r="Z47" t="str">
            <v xml:space="preserve">  </v>
          </cell>
          <cell r="AC47">
            <v>0</v>
          </cell>
          <cell r="AD47">
            <v>0</v>
          </cell>
          <cell r="AE47" t="e">
            <v>#REF!</v>
          </cell>
        </row>
        <row r="50">
          <cell r="W50" t="str">
            <v>Gym B - Field C</v>
          </cell>
        </row>
        <row r="52">
          <cell r="R52">
            <v>40717</v>
          </cell>
          <cell r="S52" t="str">
            <v>09.30</v>
          </cell>
          <cell r="T52" t="str">
            <v>DO•0930•C</v>
          </cell>
          <cell r="V52" t="str">
            <v>Gym A - Field A</v>
          </cell>
          <cell r="X52" t="str">
            <v xml:space="preserve"> -</v>
          </cell>
          <cell r="Z52" t="str">
            <v>Seni  ASKÖ BBV acconomy Software</v>
          </cell>
          <cell r="AC52">
            <v>0</v>
          </cell>
          <cell r="AD52">
            <v>0</v>
          </cell>
          <cell r="AE52" t="e">
            <v>#REF!</v>
          </cell>
        </row>
        <row r="53">
          <cell r="Q53" t="str">
            <v>Senior men-01</v>
          </cell>
          <cell r="R53">
            <v>40717</v>
          </cell>
          <cell r="S53" t="str">
            <v>10.15</v>
          </cell>
          <cell r="T53" t="str">
            <v>DO•1015•C</v>
          </cell>
          <cell r="U53" t="str">
            <v>Senior men</v>
          </cell>
          <cell r="V53" t="str">
            <v>Gym A - Field B</v>
          </cell>
          <cell r="W53" t="str">
            <v>ASKÖ BBV acconomy Software</v>
          </cell>
          <cell r="X53" t="str">
            <v xml:space="preserve"> -</v>
          </cell>
          <cell r="Y53" t="str">
            <v>LUFTHANSA Sportverein 2</v>
          </cell>
          <cell r="Z53" t="str">
            <v xml:space="preserve">  </v>
          </cell>
          <cell r="AC53" t="str">
            <v>Freisfeld</v>
          </cell>
          <cell r="AD53" t="str">
            <v>Baloun</v>
          </cell>
          <cell r="AE53" t="e">
            <v>#REF!</v>
          </cell>
        </row>
        <row r="54">
          <cell r="Q54" t="str">
            <v>Women-07</v>
          </cell>
          <cell r="R54">
            <v>40717</v>
          </cell>
          <cell r="S54" t="str">
            <v>11.00</v>
          </cell>
          <cell r="T54" t="str">
            <v>DO•1100•C</v>
          </cell>
          <cell r="U54" t="str">
            <v>Women Gr B</v>
          </cell>
          <cell r="V54" t="str">
            <v>Gym A - Field B</v>
          </cell>
          <cell r="W54" t="str">
            <v>BANK LEUMI 4</v>
          </cell>
          <cell r="X54" t="str">
            <v xml:space="preserve"> -</v>
          </cell>
          <cell r="Y54" t="str">
            <v>DASSAULT SPORTS 2</v>
          </cell>
          <cell r="Z54" t="str">
            <v>Seni  LUFTHANSA Sportverein 2</v>
          </cell>
          <cell r="AC54" t="str">
            <v>Dorobisz</v>
          </cell>
          <cell r="AD54" t="str">
            <v>Baloun</v>
          </cell>
          <cell r="AE54" t="e">
            <v>#REF!</v>
          </cell>
        </row>
        <row r="55">
          <cell r="Q55" t="str">
            <v>Senior men-05</v>
          </cell>
          <cell r="R55">
            <v>40717</v>
          </cell>
          <cell r="S55" t="str">
            <v>11.45</v>
          </cell>
          <cell r="T55" t="str">
            <v>DO•1145•C</v>
          </cell>
          <cell r="U55" t="str">
            <v>Senior men</v>
          </cell>
          <cell r="V55" t="str">
            <v>Gym A - Field B</v>
          </cell>
          <cell r="W55" t="str">
            <v>ASKÖ BBV acconomy Software</v>
          </cell>
          <cell r="X55" t="str">
            <v xml:space="preserve"> -</v>
          </cell>
          <cell r="Y55" t="str">
            <v>TUKUMS 2</v>
          </cell>
          <cell r="Z55" t="str">
            <v>Wome  DASSAULT SPORTS 2</v>
          </cell>
          <cell r="AC55" t="str">
            <v>Dorobisz</v>
          </cell>
          <cell r="AD55" t="str">
            <v>Willemze</v>
          </cell>
          <cell r="AE55" t="e">
            <v>#REF!</v>
          </cell>
        </row>
        <row r="56">
          <cell r="Q56" t="str">
            <v>Women-09</v>
          </cell>
          <cell r="R56">
            <v>40717</v>
          </cell>
          <cell r="S56" t="str">
            <v>12.30</v>
          </cell>
          <cell r="T56" t="str">
            <v>DO•1230•C</v>
          </cell>
          <cell r="U56" t="str">
            <v>Women Gr B</v>
          </cell>
          <cell r="V56" t="str">
            <v>Gym A - Field B</v>
          </cell>
          <cell r="W56" t="str">
            <v>EDUCATION MINISTRY 2</v>
          </cell>
          <cell r="X56" t="str">
            <v xml:space="preserve"> -</v>
          </cell>
          <cell r="Y56" t="str">
            <v>BANK LEUMI 4</v>
          </cell>
          <cell r="Z56" t="str">
            <v>Seni  TUKUMS 2</v>
          </cell>
          <cell r="AC56" t="str">
            <v>Willemze</v>
          </cell>
          <cell r="AD56" t="str">
            <v>Bielnik</v>
          </cell>
          <cell r="AE56" t="e">
            <v>#REF!</v>
          </cell>
        </row>
        <row r="57">
          <cell r="Q57" t="str">
            <v>Senior men-07</v>
          </cell>
          <cell r="R57">
            <v>40717</v>
          </cell>
          <cell r="S57" t="str">
            <v>13.15</v>
          </cell>
          <cell r="T57" t="str">
            <v>DO•1315•C</v>
          </cell>
          <cell r="U57" t="str">
            <v>Senior men</v>
          </cell>
          <cell r="V57" t="str">
            <v>Gym A - Field B</v>
          </cell>
          <cell r="W57" t="str">
            <v>TUKUMS 2</v>
          </cell>
          <cell r="X57" t="str">
            <v xml:space="preserve"> -</v>
          </cell>
          <cell r="Y57" t="str">
            <v>LUFTHANSA Sportverein 2</v>
          </cell>
          <cell r="Z57" t="str">
            <v>Wome  BANK LEUMI 4</v>
          </cell>
          <cell r="AC57" t="str">
            <v>Dorobisz</v>
          </cell>
          <cell r="AD57" t="str">
            <v>Bielnik</v>
          </cell>
          <cell r="AE57" t="e">
            <v>#REF!</v>
          </cell>
        </row>
        <row r="58">
          <cell r="Q58" t="str">
            <v>Women-02</v>
          </cell>
          <cell r="R58">
            <v>40717</v>
          </cell>
          <cell r="S58" t="str">
            <v>14.15</v>
          </cell>
          <cell r="T58" t="str">
            <v>DO•1415•C</v>
          </cell>
          <cell r="U58" t="str">
            <v>Women Gr A</v>
          </cell>
          <cell r="V58" t="str">
            <v>Gym A - Field B</v>
          </cell>
          <cell r="W58" t="str">
            <v xml:space="preserve">Vilniaus DPV </v>
          </cell>
          <cell r="X58" t="str">
            <v xml:space="preserve"> -</v>
          </cell>
          <cell r="Y58" t="str">
            <v>HAPOEL - BANK IGOUD 2</v>
          </cell>
          <cell r="Z58" t="str">
            <v>Seni  LUFTHANSA Sportverein 2</v>
          </cell>
          <cell r="AC58" t="str">
            <v>Raile</v>
          </cell>
          <cell r="AD58" t="str">
            <v>Rechten</v>
          </cell>
          <cell r="AE58" t="e">
            <v>#REF!</v>
          </cell>
        </row>
        <row r="59">
          <cell r="Q59" t="str">
            <v>Women-01</v>
          </cell>
          <cell r="R59">
            <v>40717</v>
          </cell>
          <cell r="S59" t="str">
            <v>15.00</v>
          </cell>
          <cell r="T59" t="str">
            <v>DO•1500•C</v>
          </cell>
          <cell r="U59" t="str">
            <v>Women Gr A</v>
          </cell>
          <cell r="V59" t="str">
            <v>Gym A - Field B</v>
          </cell>
          <cell r="W59" t="str">
            <v>LUFTHANSA Sportverein 3</v>
          </cell>
          <cell r="X59" t="str">
            <v xml:space="preserve"> -</v>
          </cell>
          <cell r="Y59" t="str">
            <v>ASSOCIATION VEOLIA SPORT 2</v>
          </cell>
          <cell r="Z59" t="str">
            <v>Wome  HAPOEL - BANK IGOUD 2</v>
          </cell>
          <cell r="AC59" t="str">
            <v>Raile</v>
          </cell>
          <cell r="AD59" t="str">
            <v>Rechten</v>
          </cell>
          <cell r="AE59" t="e">
            <v>#REF!</v>
          </cell>
        </row>
        <row r="60">
          <cell r="Q60" t="str">
            <v>Men-16</v>
          </cell>
          <cell r="R60">
            <v>40717</v>
          </cell>
          <cell r="S60" t="str">
            <v>15.45</v>
          </cell>
          <cell r="T60" t="str">
            <v>DO•1545•C</v>
          </cell>
          <cell r="U60" t="str">
            <v>Men Gr 5</v>
          </cell>
          <cell r="V60" t="str">
            <v>Gym A - Field A</v>
          </cell>
          <cell r="W60" t="str">
            <v>SG Stern Stuttgart</v>
          </cell>
          <cell r="X60" t="str">
            <v xml:space="preserve"> -</v>
          </cell>
          <cell r="Y60" t="str">
            <v>KLAIPEDA SEAPORT</v>
          </cell>
          <cell r="Z60" t="str">
            <v>Wome  ASSOCIATION VEOLIA SPORT 2</v>
          </cell>
          <cell r="AC60" t="str">
            <v>Rechten</v>
          </cell>
          <cell r="AD60" t="str">
            <v>Dirks</v>
          </cell>
          <cell r="AE60" t="e">
            <v>#REF!</v>
          </cell>
        </row>
        <row r="61">
          <cell r="Q61" t="str">
            <v>Women-03</v>
          </cell>
          <cell r="R61">
            <v>40717</v>
          </cell>
          <cell r="S61" t="str">
            <v>16.30</v>
          </cell>
          <cell r="T61" t="str">
            <v>DO•1630•C</v>
          </cell>
          <cell r="U61" t="str">
            <v>Women Gr A</v>
          </cell>
          <cell r="V61" t="str">
            <v>Gym A - Field B</v>
          </cell>
          <cell r="W61" t="str">
            <v xml:space="preserve">Vilniaus DPV </v>
          </cell>
          <cell r="X61" t="str">
            <v xml:space="preserve"> -</v>
          </cell>
          <cell r="Y61" t="str">
            <v>LUFTHANSA Sportverein 3</v>
          </cell>
          <cell r="Z61" t="str">
            <v>Men   KLAIPEDA SEAPORT</v>
          </cell>
          <cell r="AC61" t="str">
            <v>Kittlerova</v>
          </cell>
          <cell r="AD61" t="str">
            <v>Dirks</v>
          </cell>
          <cell r="AE61" t="e">
            <v>#REF!</v>
          </cell>
        </row>
        <row r="62">
          <cell r="Q62" t="str">
            <v>Women-04</v>
          </cell>
          <cell r="R62">
            <v>40717</v>
          </cell>
          <cell r="S62" t="str">
            <v>17.15</v>
          </cell>
          <cell r="T62" t="str">
            <v>DO•1715•C</v>
          </cell>
          <cell r="U62" t="str">
            <v>Women Gr A</v>
          </cell>
          <cell r="V62" t="str">
            <v>Gym A - Field B</v>
          </cell>
          <cell r="W62" t="str">
            <v>HAPOEL - BANK IGOUD 2</v>
          </cell>
          <cell r="X62" t="str">
            <v xml:space="preserve"> -</v>
          </cell>
          <cell r="Y62" t="str">
            <v>ASSOCIATION VEOLIA SPORT 2</v>
          </cell>
          <cell r="Z62" t="str">
            <v>Wome  LUFTHANSA Sportverein 3</v>
          </cell>
          <cell r="AC62" t="str">
            <v>Kittlerova</v>
          </cell>
          <cell r="AD62" t="str">
            <v>Dirks</v>
          </cell>
          <cell r="AE62" t="e">
            <v>#REF!</v>
          </cell>
        </row>
        <row r="63">
          <cell r="R63">
            <v>40717</v>
          </cell>
          <cell r="S63" t="str">
            <v>17.15</v>
          </cell>
          <cell r="T63" t="str">
            <v>DO•1715•C</v>
          </cell>
          <cell r="X63" t="str">
            <v xml:space="preserve"> -</v>
          </cell>
          <cell r="Z63" t="str">
            <v>Wome  LUFTHANSA Sportverein 3</v>
          </cell>
          <cell r="AA63">
            <v>1</v>
          </cell>
          <cell r="AC63">
            <v>0</v>
          </cell>
          <cell r="AD63">
            <v>0</v>
          </cell>
          <cell r="AE63" t="e">
            <v>#REF!</v>
          </cell>
        </row>
        <row r="64">
          <cell r="R64">
            <v>40717</v>
          </cell>
          <cell r="S64" t="str">
            <v>18.00</v>
          </cell>
          <cell r="T64" t="str">
            <v>DO•1800•C</v>
          </cell>
          <cell r="X64" t="str">
            <v xml:space="preserve"> -</v>
          </cell>
          <cell r="Z64" t="str">
            <v>Wome  ASSOCIATION VEOLIA SPORT 2</v>
          </cell>
          <cell r="AA64">
            <v>1</v>
          </cell>
          <cell r="AC64">
            <v>0</v>
          </cell>
          <cell r="AD64">
            <v>0</v>
          </cell>
          <cell r="AE64" t="e">
            <v>#REF!</v>
          </cell>
        </row>
        <row r="65">
          <cell r="R65">
            <v>40717</v>
          </cell>
          <cell r="S65" t="str">
            <v>18.45</v>
          </cell>
          <cell r="T65" t="str">
            <v>DO•1845•C</v>
          </cell>
          <cell r="X65" t="str">
            <v xml:space="preserve"> -</v>
          </cell>
          <cell r="Z65" t="e">
            <v>#N/A</v>
          </cell>
          <cell r="AA65">
            <v>1</v>
          </cell>
          <cell r="AC65">
            <v>0</v>
          </cell>
          <cell r="AD65">
            <v>0</v>
          </cell>
          <cell r="AE65" t="e">
            <v>#REF!</v>
          </cell>
        </row>
        <row r="66">
          <cell r="R66">
            <v>40717</v>
          </cell>
          <cell r="S66" t="str">
            <v>19.30</v>
          </cell>
          <cell r="T66" t="str">
            <v>DO•1930•C</v>
          </cell>
          <cell r="X66" t="str">
            <v xml:space="preserve"> -</v>
          </cell>
          <cell r="Z66" t="str">
            <v xml:space="preserve">  </v>
          </cell>
          <cell r="AA66">
            <v>1</v>
          </cell>
          <cell r="AC66">
            <v>0</v>
          </cell>
          <cell r="AD66">
            <v>0</v>
          </cell>
          <cell r="AE66" t="e">
            <v>#REF!</v>
          </cell>
        </row>
        <row r="67">
          <cell r="R67">
            <v>40717</v>
          </cell>
          <cell r="S67" t="str">
            <v>20.15</v>
          </cell>
          <cell r="T67" t="str">
            <v>DO•2015•C</v>
          </cell>
          <cell r="X67" t="str">
            <v xml:space="preserve"> -</v>
          </cell>
          <cell r="Z67" t="str">
            <v xml:space="preserve">  </v>
          </cell>
          <cell r="AA67">
            <v>1</v>
          </cell>
          <cell r="AC67">
            <v>0</v>
          </cell>
          <cell r="AD67">
            <v>0</v>
          </cell>
          <cell r="AE67" t="e">
            <v>#REF!</v>
          </cell>
        </row>
        <row r="68">
          <cell r="R68">
            <v>40717</v>
          </cell>
          <cell r="S68" t="str">
            <v>21.00</v>
          </cell>
          <cell r="T68" t="str">
            <v>DO•2100•C</v>
          </cell>
          <cell r="X68" t="str">
            <v xml:space="preserve"> -</v>
          </cell>
          <cell r="Z68" t="str">
            <v xml:space="preserve">  </v>
          </cell>
          <cell r="AA68">
            <v>1</v>
          </cell>
          <cell r="AC68">
            <v>0</v>
          </cell>
          <cell r="AD68">
            <v>0</v>
          </cell>
          <cell r="AE68" t="e">
            <v>#REF!</v>
          </cell>
        </row>
        <row r="71">
          <cell r="W71" t="str">
            <v>Gym B - Field D</v>
          </cell>
        </row>
        <row r="73">
          <cell r="R73">
            <v>40717</v>
          </cell>
          <cell r="S73" t="str">
            <v>09.30</v>
          </cell>
          <cell r="T73" t="str">
            <v>DO•0930•D</v>
          </cell>
          <cell r="V73" t="str">
            <v>Gym A - Field A</v>
          </cell>
          <cell r="X73" t="str">
            <v xml:space="preserve"> -</v>
          </cell>
          <cell r="Z73" t="str">
            <v xml:space="preserve">  </v>
          </cell>
          <cell r="AC73">
            <v>0</v>
          </cell>
          <cell r="AD73">
            <v>0</v>
          </cell>
        </row>
        <row r="74">
          <cell r="R74">
            <v>40717</v>
          </cell>
          <cell r="S74" t="str">
            <v>10.15</v>
          </cell>
          <cell r="T74" t="str">
            <v>DO•1015•D</v>
          </cell>
          <cell r="V74" t="str">
            <v>Gym A - Field A</v>
          </cell>
          <cell r="X74" t="str">
            <v xml:space="preserve"> -</v>
          </cell>
          <cell r="Z74" t="str">
            <v xml:space="preserve">  </v>
          </cell>
          <cell r="AC74">
            <v>0</v>
          </cell>
          <cell r="AD74">
            <v>0</v>
          </cell>
        </row>
        <row r="75">
          <cell r="Q75" t="str">
            <v>Women-08</v>
          </cell>
          <cell r="R75">
            <v>40717</v>
          </cell>
          <cell r="S75" t="str">
            <v>11.00</v>
          </cell>
          <cell r="T75" t="str">
            <v>DO•1100•D</v>
          </cell>
          <cell r="U75" t="str">
            <v>Women Gr B</v>
          </cell>
          <cell r="V75" t="str">
            <v>Gym A - Field B</v>
          </cell>
          <cell r="W75" t="str">
            <v>EDUCATION MINISTRY 2</v>
          </cell>
          <cell r="X75" t="str">
            <v xml:space="preserve"> -</v>
          </cell>
          <cell r="Y75" t="str">
            <v>TUKUMS 2</v>
          </cell>
          <cell r="Z75" t="str">
            <v xml:space="preserve">  </v>
          </cell>
          <cell r="AC75" t="str">
            <v>Dorobisz</v>
          </cell>
          <cell r="AD75" t="str">
            <v>Baloun</v>
          </cell>
        </row>
        <row r="76">
          <cell r="Q76" t="str">
            <v>Senior men-06</v>
          </cell>
          <cell r="R76">
            <v>40717</v>
          </cell>
          <cell r="S76" t="str">
            <v>11.45</v>
          </cell>
          <cell r="T76" t="str">
            <v>DO•1145•D</v>
          </cell>
          <cell r="U76" t="str">
            <v>Senior men</v>
          </cell>
          <cell r="V76" t="str">
            <v>Gym A - Field B</v>
          </cell>
          <cell r="W76" t="str">
            <v>BANK LEUMI 3</v>
          </cell>
          <cell r="X76" t="str">
            <v xml:space="preserve"> -</v>
          </cell>
          <cell r="Y76" t="str">
            <v>SAS BBC 3</v>
          </cell>
          <cell r="Z76" t="str">
            <v>Wome  TUKUMS 2</v>
          </cell>
          <cell r="AC76" t="str">
            <v>Dorobisz</v>
          </cell>
          <cell r="AD76" t="str">
            <v>Willemze</v>
          </cell>
        </row>
        <row r="77">
          <cell r="Q77" t="str">
            <v>Women-10</v>
          </cell>
          <cell r="R77">
            <v>40717</v>
          </cell>
          <cell r="S77" t="str">
            <v>12.30</v>
          </cell>
          <cell r="T77" t="str">
            <v>DO•1230•D</v>
          </cell>
          <cell r="U77" t="str">
            <v>Women Gr B</v>
          </cell>
          <cell r="V77" t="str">
            <v>Gym A - Field B</v>
          </cell>
          <cell r="W77" t="str">
            <v>TUKUMS 2</v>
          </cell>
          <cell r="X77" t="str">
            <v xml:space="preserve"> -</v>
          </cell>
          <cell r="Y77" t="str">
            <v>DASSAULT SPORTS 2</v>
          </cell>
          <cell r="Z77" t="str">
            <v>Seni  SAS BBC 3</v>
          </cell>
          <cell r="AC77" t="str">
            <v>Willemze</v>
          </cell>
          <cell r="AD77" t="str">
            <v xml:space="preserve">Brune </v>
          </cell>
        </row>
        <row r="78">
          <cell r="Q78" t="str">
            <v>Senior men-02</v>
          </cell>
          <cell r="R78">
            <v>40717</v>
          </cell>
          <cell r="S78" t="str">
            <v>13.15</v>
          </cell>
          <cell r="T78" t="str">
            <v>DO•1315•D</v>
          </cell>
          <cell r="U78" t="str">
            <v>Senior men</v>
          </cell>
          <cell r="V78" t="str">
            <v>Gym A - Field B</v>
          </cell>
          <cell r="W78" t="str">
            <v>SAS BBC 3</v>
          </cell>
          <cell r="X78" t="str">
            <v xml:space="preserve"> -</v>
          </cell>
          <cell r="Y78" t="str">
            <v>EDUCATION MINISTRY</v>
          </cell>
          <cell r="Z78" t="str">
            <v>Wome  DASSAULT SPORTS 2</v>
          </cell>
          <cell r="AC78" t="str">
            <v>Dorobisz</v>
          </cell>
          <cell r="AD78" t="str">
            <v xml:space="preserve">Brune </v>
          </cell>
        </row>
        <row r="79">
          <cell r="Q79" t="str">
            <v>Men-13</v>
          </cell>
          <cell r="R79">
            <v>40717</v>
          </cell>
          <cell r="S79" t="str">
            <v>14.15</v>
          </cell>
          <cell r="T79" t="str">
            <v>DO•1415•D</v>
          </cell>
          <cell r="U79" t="str">
            <v>Men Gr 5</v>
          </cell>
          <cell r="V79" t="str">
            <v>Gym A - Field A</v>
          </cell>
          <cell r="W79" t="str">
            <v>FASBF</v>
          </cell>
          <cell r="X79" t="str">
            <v xml:space="preserve"> -</v>
          </cell>
          <cell r="Y79" t="str">
            <v>SG Stern Stuttgart</v>
          </cell>
          <cell r="Z79" t="str">
            <v>Seni  EDUCATION MINISTRY</v>
          </cell>
          <cell r="AC79" t="str">
            <v>Raile</v>
          </cell>
          <cell r="AD79" t="str">
            <v>Rechten</v>
          </cell>
        </row>
        <row r="80">
          <cell r="Q80" t="str">
            <v>Senior men-08</v>
          </cell>
          <cell r="R80">
            <v>40717</v>
          </cell>
          <cell r="S80" t="str">
            <v>15.00</v>
          </cell>
          <cell r="T80" t="str">
            <v>DO•1500•D</v>
          </cell>
          <cell r="U80" t="str">
            <v>Senior men</v>
          </cell>
          <cell r="V80" t="str">
            <v>Gym A - Field B</v>
          </cell>
          <cell r="W80" t="str">
            <v>EDUCATION MINISTRY</v>
          </cell>
          <cell r="X80" t="str">
            <v xml:space="preserve"> -</v>
          </cell>
          <cell r="Y80" t="str">
            <v>BANK LEUMI 3</v>
          </cell>
          <cell r="Z80" t="str">
            <v>Men   SG Stern Stuttgart</v>
          </cell>
          <cell r="AC80" t="str">
            <v>Raile</v>
          </cell>
          <cell r="AD80" t="str">
            <v>Rechten</v>
          </cell>
        </row>
        <row r="81">
          <cell r="Q81" t="str">
            <v>Men-21</v>
          </cell>
          <cell r="R81">
            <v>40717</v>
          </cell>
          <cell r="S81" t="str">
            <v>15.45</v>
          </cell>
          <cell r="T81" t="str">
            <v>DO•1545•D</v>
          </cell>
          <cell r="U81" t="str">
            <v>Men Gr 4</v>
          </cell>
          <cell r="V81" t="str">
            <v>Gym A - Field A</v>
          </cell>
          <cell r="W81" t="str">
            <v>EFRAT TOURISM</v>
          </cell>
          <cell r="X81" t="str">
            <v xml:space="preserve"> -</v>
          </cell>
          <cell r="Y81" t="str">
            <v>US AVIATION CIVILE ET METEO France</v>
          </cell>
          <cell r="Z81" t="str">
            <v>Seni  BANK LEUMI 3</v>
          </cell>
          <cell r="AC81" t="str">
            <v>Rechten</v>
          </cell>
          <cell r="AD81" t="str">
            <v>Dirks</v>
          </cell>
        </row>
        <row r="82">
          <cell r="Q82" t="str">
            <v>Men-22</v>
          </cell>
          <cell r="R82">
            <v>40717</v>
          </cell>
          <cell r="S82" t="str">
            <v>16.30</v>
          </cell>
          <cell r="T82" t="str">
            <v>DO•1630•D</v>
          </cell>
          <cell r="U82" t="str">
            <v>Men Gr 4</v>
          </cell>
          <cell r="V82" t="str">
            <v>Gym A - Field A</v>
          </cell>
          <cell r="W82" t="str">
            <v>Ghent University</v>
          </cell>
          <cell r="X82" t="str">
            <v xml:space="preserve"> -</v>
          </cell>
          <cell r="Y82" t="str">
            <v>BSG Allianz Köln</v>
          </cell>
          <cell r="Z82" t="str">
            <v>Men   US AVIATION CIVILE ET METEO France</v>
          </cell>
          <cell r="AC82" t="str">
            <v>Kittlerova</v>
          </cell>
          <cell r="AD82" t="str">
            <v>Dirks</v>
          </cell>
        </row>
        <row r="83">
          <cell r="Q83" t="str">
            <v>Men-17</v>
          </cell>
          <cell r="R83">
            <v>40717</v>
          </cell>
          <cell r="S83" t="str">
            <v>17.15</v>
          </cell>
          <cell r="T83" t="str">
            <v>DO•1715•D</v>
          </cell>
          <cell r="U83" t="str">
            <v>Men Gr 5</v>
          </cell>
          <cell r="V83" t="str">
            <v>Gym A - Field A</v>
          </cell>
          <cell r="W83" t="str">
            <v>KLAIPEDA SEAPORT</v>
          </cell>
          <cell r="X83" t="str">
            <v xml:space="preserve"> -</v>
          </cell>
          <cell r="Y83" t="str">
            <v>FASBF</v>
          </cell>
          <cell r="Z83" t="str">
            <v>Men   BSG Allianz Köln</v>
          </cell>
          <cell r="AC83" t="str">
            <v>Kittlerova</v>
          </cell>
          <cell r="AD83" t="str">
            <v>Dirks</v>
          </cell>
        </row>
        <row r="84">
          <cell r="R84">
            <v>40717</v>
          </cell>
          <cell r="S84" t="str">
            <v>17.15</v>
          </cell>
          <cell r="T84" t="str">
            <v>DO•1715•D</v>
          </cell>
          <cell r="X84" t="str">
            <v xml:space="preserve"> -</v>
          </cell>
          <cell r="Z84" t="str">
            <v>Men   BSG Allianz Köln</v>
          </cell>
          <cell r="AA84">
            <v>25</v>
          </cell>
          <cell r="AB84">
            <v>41</v>
          </cell>
          <cell r="AC84">
            <v>0</v>
          </cell>
          <cell r="AD84">
            <v>0</v>
          </cell>
        </row>
        <row r="85">
          <cell r="R85">
            <v>40717</v>
          </cell>
          <cell r="S85" t="str">
            <v>18.00</v>
          </cell>
          <cell r="T85" t="str">
            <v>DO•1800•D</v>
          </cell>
          <cell r="X85" t="str">
            <v xml:space="preserve"> -</v>
          </cell>
          <cell r="Z85" t="str">
            <v>Men   FASBF</v>
          </cell>
          <cell r="AA85">
            <v>32</v>
          </cell>
          <cell r="AB85">
            <v>26</v>
          </cell>
          <cell r="AC85">
            <v>0</v>
          </cell>
          <cell r="AD85">
            <v>0</v>
          </cell>
        </row>
        <row r="86">
          <cell r="R86">
            <v>40717</v>
          </cell>
          <cell r="S86" t="str">
            <v>18.45</v>
          </cell>
          <cell r="T86" t="str">
            <v>DO•1845•D</v>
          </cell>
          <cell r="X86" t="str">
            <v xml:space="preserve"> -</v>
          </cell>
          <cell r="Z86" t="e">
            <v>#N/A</v>
          </cell>
          <cell r="AA86">
            <v>40</v>
          </cell>
          <cell r="AB86">
            <v>37</v>
          </cell>
          <cell r="AC86">
            <v>0</v>
          </cell>
          <cell r="AD86">
            <v>0</v>
          </cell>
        </row>
        <row r="87">
          <cell r="R87">
            <v>40717</v>
          </cell>
          <cell r="S87" t="str">
            <v>19.30</v>
          </cell>
          <cell r="T87" t="str">
            <v>DO•1930•D</v>
          </cell>
          <cell r="X87" t="str">
            <v xml:space="preserve"> -</v>
          </cell>
          <cell r="Z87" t="str">
            <v xml:space="preserve">  </v>
          </cell>
          <cell r="AA87">
            <v>45</v>
          </cell>
          <cell r="AB87">
            <v>39</v>
          </cell>
          <cell r="AC87">
            <v>0</v>
          </cell>
          <cell r="AD87">
            <v>0</v>
          </cell>
        </row>
        <row r="88">
          <cell r="R88">
            <v>40717</v>
          </cell>
          <cell r="S88" t="str">
            <v>20.15</v>
          </cell>
          <cell r="T88" t="str">
            <v>DO•2015•D</v>
          </cell>
          <cell r="X88" t="str">
            <v xml:space="preserve"> -</v>
          </cell>
          <cell r="Z88" t="str">
            <v xml:space="preserve">  </v>
          </cell>
          <cell r="AA88">
            <v>44</v>
          </cell>
          <cell r="AB88">
            <v>7</v>
          </cell>
          <cell r="AC88">
            <v>0</v>
          </cell>
          <cell r="AD88">
            <v>0</v>
          </cell>
        </row>
        <row r="89">
          <cell r="R89">
            <v>40717</v>
          </cell>
          <cell r="S89" t="str">
            <v>21.00</v>
          </cell>
          <cell r="T89" t="str">
            <v>DO•2100•D</v>
          </cell>
          <cell r="X89" t="str">
            <v xml:space="preserve"> -</v>
          </cell>
          <cell r="Z89" t="str">
            <v xml:space="preserve">  </v>
          </cell>
          <cell r="AA89">
            <v>45</v>
          </cell>
          <cell r="AB89">
            <v>2</v>
          </cell>
          <cell r="AC89">
            <v>0</v>
          </cell>
          <cell r="AD89">
            <v>0</v>
          </cell>
        </row>
        <row r="90">
          <cell r="S90" t="str">
            <v>Freitag, 24. Juni 2011      /      Friday, June 24th 2011      /      Vendredi, 24 Juin 2011</v>
          </cell>
        </row>
        <row r="91">
          <cell r="S91" t="str">
            <v>Time</v>
          </cell>
          <cell r="T91" t="str">
            <v>Number</v>
          </cell>
          <cell r="U91" t="str">
            <v>Group</v>
          </cell>
          <cell r="V91" t="str">
            <v>Halle</v>
          </cell>
          <cell r="W91" t="str">
            <v>Team A</v>
          </cell>
          <cell r="Y91" t="str">
            <v>Team B</v>
          </cell>
          <cell r="Z91" t="str">
            <v>Kampfgericht</v>
          </cell>
          <cell r="AA91" t="str">
            <v>A</v>
          </cell>
          <cell r="AB91" t="str">
            <v>B</v>
          </cell>
        </row>
        <row r="92">
          <cell r="W92" t="str">
            <v>Gym A - Field A</v>
          </cell>
        </row>
        <row r="94">
          <cell r="Q94" t="str">
            <v>Men-05</v>
          </cell>
          <cell r="R94">
            <v>40718</v>
          </cell>
          <cell r="S94" t="str">
            <v>09.30</v>
          </cell>
          <cell r="T94" t="str">
            <v>FR•0930•A</v>
          </cell>
          <cell r="U94" t="str">
            <v>Men Gr 1</v>
          </cell>
          <cell r="V94" t="str">
            <v>Gym A - Field A</v>
          </cell>
          <cell r="W94" t="str">
            <v>DIAMONDS FUNDS</v>
          </cell>
          <cell r="X94" t="str">
            <v xml:space="preserve"> -</v>
          </cell>
          <cell r="Y94" t="str">
            <v>SAS BBC 2</v>
          </cell>
          <cell r="Z94" t="str">
            <v>Seni  ASKÖ BBV acconomy Software</v>
          </cell>
          <cell r="AC94" t="str">
            <v>Gilbert</v>
          </cell>
          <cell r="AD94" t="str">
            <v>Baloun</v>
          </cell>
          <cell r="AE94" t="e">
            <v>#REF!</v>
          </cell>
        </row>
        <row r="95">
          <cell r="Q95" t="str">
            <v>Senior men-12</v>
          </cell>
          <cell r="R95">
            <v>40718</v>
          </cell>
          <cell r="S95" t="str">
            <v>10.15</v>
          </cell>
          <cell r="T95" t="str">
            <v>FR•1015•A</v>
          </cell>
          <cell r="U95" t="str">
            <v>Senior men</v>
          </cell>
          <cell r="V95" t="str">
            <v>Gym A - Field B</v>
          </cell>
          <cell r="W95" t="str">
            <v>ASKÖ BBV acconomy Software</v>
          </cell>
          <cell r="X95" t="str">
            <v xml:space="preserve"> -</v>
          </cell>
          <cell r="Y95" t="str">
            <v>EDUCATION MINISTRY</v>
          </cell>
          <cell r="Z95" t="str">
            <v>Men   SAS BBC 2</v>
          </cell>
          <cell r="AC95" t="str">
            <v>Gilbert</v>
          </cell>
          <cell r="AD95" t="str">
            <v>Baloun</v>
          </cell>
          <cell r="AE95" t="e">
            <v>#REF!</v>
          </cell>
        </row>
        <row r="96">
          <cell r="Q96" t="str">
            <v>Men-37</v>
          </cell>
          <cell r="R96">
            <v>40718</v>
          </cell>
          <cell r="S96" t="str">
            <v>11.00</v>
          </cell>
          <cell r="T96" t="str">
            <v>FR•1100•A</v>
          </cell>
          <cell r="U96" t="str">
            <v>Men Pl 1 - 16</v>
          </cell>
          <cell r="V96" t="str">
            <v>Gym A - Field A</v>
          </cell>
          <cell r="W96" t="str">
            <v>1st Group 1</v>
          </cell>
          <cell r="X96" t="str">
            <v xml:space="preserve"> -</v>
          </cell>
          <cell r="Y96" t="str">
            <v>2nd Group 4</v>
          </cell>
          <cell r="Z96" t="str">
            <v>Seni  EDUCATION MINISTRY</v>
          </cell>
          <cell r="AC96" t="str">
            <v>Rechten</v>
          </cell>
          <cell r="AD96" t="str">
            <v>Dirks</v>
          </cell>
          <cell r="AE96" t="e">
            <v>#REF!</v>
          </cell>
        </row>
        <row r="97">
          <cell r="Q97" t="str">
            <v>Men-38</v>
          </cell>
          <cell r="R97">
            <v>40718</v>
          </cell>
          <cell r="S97" t="str">
            <v>11.45</v>
          </cell>
          <cell r="T97" t="str">
            <v>FR•1145•A</v>
          </cell>
          <cell r="U97" t="str">
            <v>Men Pl 1 - 16</v>
          </cell>
          <cell r="V97" t="str">
            <v>Gym A - Field A</v>
          </cell>
          <cell r="W97" t="str">
            <v>1st Group 2</v>
          </cell>
          <cell r="X97" t="str">
            <v xml:space="preserve"> -</v>
          </cell>
          <cell r="Y97" t="str">
            <v>2nd Group 3</v>
          </cell>
          <cell r="Z97" t="str">
            <v>Men   2nd Group 4</v>
          </cell>
          <cell r="AC97" t="str">
            <v>Rechten</v>
          </cell>
          <cell r="AD97" t="str">
            <v>Dirks</v>
          </cell>
          <cell r="AE97" t="e">
            <v>#REF!</v>
          </cell>
        </row>
        <row r="98">
          <cell r="Q98" t="str">
            <v>Senior men-09</v>
          </cell>
          <cell r="R98">
            <v>40718</v>
          </cell>
          <cell r="S98" t="str">
            <v>12.30</v>
          </cell>
          <cell r="T98" t="str">
            <v>FR•1230•A</v>
          </cell>
          <cell r="U98" t="str">
            <v>Senior men</v>
          </cell>
          <cell r="V98" t="str">
            <v>Gym A - Field B</v>
          </cell>
          <cell r="W98" t="str">
            <v>SAS BBC 3</v>
          </cell>
          <cell r="X98" t="str">
            <v xml:space="preserve"> -</v>
          </cell>
          <cell r="Y98" t="str">
            <v>ASKÖ BBV acconomy Software</v>
          </cell>
          <cell r="Z98" t="str">
            <v>Men   2nd Group 3</v>
          </cell>
          <cell r="AC98" t="str">
            <v>Wörzner</v>
          </cell>
          <cell r="AD98" t="str">
            <v>Lüdtke</v>
          </cell>
          <cell r="AE98" t="e">
            <v>#REF!</v>
          </cell>
        </row>
        <row r="99">
          <cell r="Q99" t="str">
            <v>Men-45</v>
          </cell>
          <cell r="R99">
            <v>40718</v>
          </cell>
          <cell r="S99" t="str">
            <v>13.15</v>
          </cell>
          <cell r="T99" t="str">
            <v>FR•1315•A</v>
          </cell>
          <cell r="U99" t="str">
            <v>Men Pl 1 - 8</v>
          </cell>
          <cell r="V99" t="str">
            <v>Gym A - Field A</v>
          </cell>
          <cell r="W99" t="str">
            <v>Winner FR•1100•A</v>
          </cell>
          <cell r="X99" t="str">
            <v xml:space="preserve"> -</v>
          </cell>
          <cell r="Y99" t="str">
            <v>Winner FR•1145•A</v>
          </cell>
          <cell r="Z99" t="str">
            <v>Seni  ASKÖ BBV acconomy Software</v>
          </cell>
          <cell r="AC99" t="str">
            <v>Wörzner</v>
          </cell>
          <cell r="AD99" t="str">
            <v>Lüdtke</v>
          </cell>
          <cell r="AE99" t="e">
            <v>#REF!</v>
          </cell>
        </row>
        <row r="100">
          <cell r="Q100" t="str">
            <v>Men-46</v>
          </cell>
          <cell r="R100">
            <v>40718</v>
          </cell>
          <cell r="S100" t="str">
            <v>14.15</v>
          </cell>
          <cell r="T100" t="str">
            <v>FR•1415•A</v>
          </cell>
          <cell r="U100" t="str">
            <v>Men Pl 1 - 8</v>
          </cell>
          <cell r="V100" t="str">
            <v>Gym A - Field A</v>
          </cell>
          <cell r="W100" t="str">
            <v>Winner FR•1145•B</v>
          </cell>
          <cell r="X100" t="str">
            <v xml:space="preserve"> -</v>
          </cell>
          <cell r="Y100" t="str">
            <v>Winner FR•1100•B</v>
          </cell>
          <cell r="Z100" t="str">
            <v>Men   Winner FR•1145•A</v>
          </cell>
          <cell r="AC100" t="str">
            <v>Walewski</v>
          </cell>
          <cell r="AD100" t="str">
            <v>Weege</v>
          </cell>
          <cell r="AE100" t="e">
            <v>#REF!</v>
          </cell>
        </row>
        <row r="101">
          <cell r="Q101" t="str">
            <v>Men-41</v>
          </cell>
          <cell r="R101">
            <v>40718</v>
          </cell>
          <cell r="S101" t="str">
            <v>15.00</v>
          </cell>
          <cell r="T101" t="str">
            <v>FR•1500•A</v>
          </cell>
          <cell r="U101" t="str">
            <v>Men Pl 1 - 16</v>
          </cell>
          <cell r="V101" t="str">
            <v>Gym A - Field A</v>
          </cell>
          <cell r="W101" t="str">
            <v>1st Group 5</v>
          </cell>
          <cell r="X101" t="str">
            <v xml:space="preserve"> -</v>
          </cell>
          <cell r="Y101" t="str">
            <v>2nd Group 8</v>
          </cell>
          <cell r="Z101" t="str">
            <v>Men   Winner FR•1100•B</v>
          </cell>
          <cell r="AC101" t="str">
            <v>Walewski</v>
          </cell>
          <cell r="AD101" t="str">
            <v>Weege</v>
          </cell>
          <cell r="AE101" t="e">
            <v>#REF!</v>
          </cell>
        </row>
        <row r="102">
          <cell r="Q102" t="str">
            <v>Men-43</v>
          </cell>
          <cell r="R102">
            <v>40718</v>
          </cell>
          <cell r="S102" t="str">
            <v>15.45</v>
          </cell>
          <cell r="T102" t="str">
            <v>FR•1545•A</v>
          </cell>
          <cell r="U102" t="str">
            <v>Men Pl 1 - 16</v>
          </cell>
          <cell r="V102" t="str">
            <v>Gym A - Field A</v>
          </cell>
          <cell r="W102" t="str">
            <v>1st Group 7</v>
          </cell>
          <cell r="X102" t="str">
            <v xml:space="preserve"> -</v>
          </cell>
          <cell r="Y102" t="str">
            <v>2nd Group 6</v>
          </cell>
          <cell r="Z102" t="str">
            <v>Men   2nd Group 8</v>
          </cell>
          <cell r="AC102" t="str">
            <v>Walewski</v>
          </cell>
          <cell r="AD102" t="str">
            <v>Weege</v>
          </cell>
          <cell r="AE102" t="e">
            <v>#REF!</v>
          </cell>
        </row>
        <row r="103">
          <cell r="Q103" t="str">
            <v>Men-47</v>
          </cell>
          <cell r="R103">
            <v>40718</v>
          </cell>
          <cell r="S103" t="str">
            <v>16.30</v>
          </cell>
          <cell r="T103" t="str">
            <v>FR•1630•A</v>
          </cell>
          <cell r="U103" t="str">
            <v>Men Pl 1 - 8</v>
          </cell>
          <cell r="V103" t="str">
            <v>Gym A - Field A</v>
          </cell>
          <cell r="W103" t="str">
            <v>Winner FR•1500•A</v>
          </cell>
          <cell r="X103" t="str">
            <v xml:space="preserve"> -</v>
          </cell>
          <cell r="Y103" t="str">
            <v>Winner FR•1500•B</v>
          </cell>
          <cell r="Z103" t="str">
            <v>Men   2nd Group 6</v>
          </cell>
          <cell r="AC103" t="str">
            <v>Al Attar</v>
          </cell>
          <cell r="AD103" t="str">
            <v>Bause</v>
          </cell>
          <cell r="AE103" t="e">
            <v>#REF!</v>
          </cell>
        </row>
        <row r="104">
          <cell r="Q104" t="str">
            <v>Men-48</v>
          </cell>
          <cell r="R104">
            <v>40718</v>
          </cell>
          <cell r="S104" t="str">
            <v>17.15</v>
          </cell>
          <cell r="T104" t="str">
            <v>FR•1715•A</v>
          </cell>
          <cell r="U104" t="str">
            <v>Men Pl 1 - 8</v>
          </cell>
          <cell r="V104" t="str">
            <v>Gym A - Field A</v>
          </cell>
          <cell r="W104" t="str">
            <v>Winner FR•1545•A</v>
          </cell>
          <cell r="X104" t="str">
            <v xml:space="preserve"> -</v>
          </cell>
          <cell r="Y104" t="str">
            <v>Winner FR•1545•B</v>
          </cell>
          <cell r="Z104" t="str">
            <v>Men   Winner FR•1500•B</v>
          </cell>
          <cell r="AC104" t="str">
            <v>Al Attar</v>
          </cell>
          <cell r="AD104" t="str">
            <v>Bause</v>
          </cell>
          <cell r="AE104" t="e">
            <v>#REF!</v>
          </cell>
        </row>
        <row r="105">
          <cell r="R105">
            <v>40718</v>
          </cell>
          <cell r="S105" t="str">
            <v>18.00</v>
          </cell>
          <cell r="T105" t="str">
            <v>FR•1800•A</v>
          </cell>
          <cell r="X105" t="str">
            <v xml:space="preserve"> -</v>
          </cell>
          <cell r="Z105" t="str">
            <v>Men   Winner FR•1545•B</v>
          </cell>
          <cell r="AC105">
            <v>0</v>
          </cell>
          <cell r="AD105">
            <v>0</v>
          </cell>
          <cell r="AE105" t="e">
            <v>#REF!</v>
          </cell>
        </row>
        <row r="106">
          <cell r="R106">
            <v>40718</v>
          </cell>
          <cell r="S106" t="str">
            <v>18.15</v>
          </cell>
          <cell r="T106" t="str">
            <v>FR•1815•A</v>
          </cell>
          <cell r="X106" t="str">
            <v xml:space="preserve"> -</v>
          </cell>
          <cell r="Z106" t="str">
            <v xml:space="preserve">  </v>
          </cell>
          <cell r="AC106">
            <v>0</v>
          </cell>
          <cell r="AD106">
            <v>0</v>
          </cell>
          <cell r="AE106" t="e">
            <v>#REF!</v>
          </cell>
        </row>
        <row r="107">
          <cell r="R107">
            <v>40718</v>
          </cell>
          <cell r="S107" t="str">
            <v>18.45</v>
          </cell>
          <cell r="T107" t="str">
            <v>FR•1845•A</v>
          </cell>
          <cell r="X107" t="str">
            <v xml:space="preserve"> -</v>
          </cell>
          <cell r="Z107" t="str">
            <v xml:space="preserve">  </v>
          </cell>
          <cell r="AC107">
            <v>0</v>
          </cell>
          <cell r="AD107">
            <v>0</v>
          </cell>
          <cell r="AE107" t="e">
            <v>#REF!</v>
          </cell>
        </row>
        <row r="108">
          <cell r="R108">
            <v>40718</v>
          </cell>
          <cell r="S108" t="str">
            <v>19.30</v>
          </cell>
          <cell r="T108" t="str">
            <v>FR•1930•A</v>
          </cell>
          <cell r="X108" t="str">
            <v xml:space="preserve"> -</v>
          </cell>
          <cell r="Z108" t="str">
            <v xml:space="preserve">  </v>
          </cell>
          <cell r="AC108">
            <v>0</v>
          </cell>
          <cell r="AD108">
            <v>0</v>
          </cell>
          <cell r="AE108" t="e">
            <v>#REF!</v>
          </cell>
        </row>
        <row r="109">
          <cell r="R109">
            <v>40718</v>
          </cell>
          <cell r="S109" t="str">
            <v>20.15</v>
          </cell>
          <cell r="T109" t="str">
            <v>FR•2015•A</v>
          </cell>
          <cell r="X109" t="str">
            <v xml:space="preserve"> -</v>
          </cell>
          <cell r="Z109" t="str">
            <v xml:space="preserve">  </v>
          </cell>
          <cell r="AC109">
            <v>0</v>
          </cell>
          <cell r="AD109">
            <v>0</v>
          </cell>
          <cell r="AE109" t="e">
            <v>#REF!</v>
          </cell>
        </row>
        <row r="110">
          <cell r="R110">
            <v>40718</v>
          </cell>
          <cell r="S110" t="str">
            <v>21.00</v>
          </cell>
          <cell r="T110" t="str">
            <v>FR•2100•A</v>
          </cell>
          <cell r="X110" t="str">
            <v xml:space="preserve"> -</v>
          </cell>
          <cell r="Z110" t="str">
            <v xml:space="preserve">  </v>
          </cell>
          <cell r="AC110">
            <v>0</v>
          </cell>
          <cell r="AD110">
            <v>0</v>
          </cell>
          <cell r="AE110" t="e">
            <v>#REF!</v>
          </cell>
        </row>
        <row r="113">
          <cell r="W113" t="str">
            <v>Gym A - Field B</v>
          </cell>
        </row>
        <row r="115">
          <cell r="Q115" t="str">
            <v>Men-06</v>
          </cell>
          <cell r="R115">
            <v>40718</v>
          </cell>
          <cell r="S115" t="str">
            <v>09.30</v>
          </cell>
          <cell r="T115" t="str">
            <v>FR•0930•B</v>
          </cell>
          <cell r="U115" t="str">
            <v>Men Gr 1</v>
          </cell>
          <cell r="V115" t="str">
            <v>Gym A - Field B</v>
          </cell>
          <cell r="W115" t="str">
            <v>ACS PEUGEOT CITROËN MULHOUSE</v>
          </cell>
          <cell r="X115" t="str">
            <v xml:space="preserve"> -</v>
          </cell>
          <cell r="Y115" t="str">
            <v>Eurocopter Sportgemeinschaft</v>
          </cell>
          <cell r="Z115" t="str">
            <v>Seni  TUKUMS 2</v>
          </cell>
          <cell r="AC115" t="str">
            <v xml:space="preserve">Brune </v>
          </cell>
          <cell r="AD115" t="str">
            <v>Ciesielski</v>
          </cell>
          <cell r="AE115" t="e">
            <v>#REF!</v>
          </cell>
        </row>
        <row r="116">
          <cell r="Q116" t="str">
            <v>Senior men-11</v>
          </cell>
          <cell r="R116">
            <v>40718</v>
          </cell>
          <cell r="S116" t="str">
            <v>10.15</v>
          </cell>
          <cell r="T116" t="str">
            <v>FR•1015•B</v>
          </cell>
          <cell r="U116" t="str">
            <v>Senior men</v>
          </cell>
          <cell r="V116" t="str">
            <v>Gym A - Field B</v>
          </cell>
          <cell r="W116" t="str">
            <v>TUKUMS 2</v>
          </cell>
          <cell r="X116" t="str">
            <v xml:space="preserve"> -</v>
          </cell>
          <cell r="Y116" t="str">
            <v>SAS BBC 3</v>
          </cell>
          <cell r="Z116" t="str">
            <v>Men   Eurocopter Sportgemeinschaft</v>
          </cell>
          <cell r="AC116" t="str">
            <v xml:space="preserve">Brune </v>
          </cell>
          <cell r="AD116" t="str">
            <v>Ciesielski</v>
          </cell>
          <cell r="AE116" t="e">
            <v>#REF!</v>
          </cell>
        </row>
        <row r="117">
          <cell r="Q117" t="str">
            <v>Men-40</v>
          </cell>
          <cell r="R117">
            <v>40718</v>
          </cell>
          <cell r="S117" t="str">
            <v>11.00</v>
          </cell>
          <cell r="T117" t="str">
            <v>FR•1100•B</v>
          </cell>
          <cell r="U117" t="str">
            <v>Men Pl 1 - 16</v>
          </cell>
          <cell r="V117" t="str">
            <v>Gym A - Field B</v>
          </cell>
          <cell r="W117" t="str">
            <v>1st Group 4</v>
          </cell>
          <cell r="X117" t="str">
            <v xml:space="preserve"> -</v>
          </cell>
          <cell r="Y117" t="str">
            <v>2nd Group 1</v>
          </cell>
          <cell r="Z117" t="str">
            <v>Seni  SAS BBC 3</v>
          </cell>
          <cell r="AC117" t="str">
            <v>Ernst</v>
          </cell>
          <cell r="AD117" t="str">
            <v>Freisfeld</v>
          </cell>
          <cell r="AE117" t="e">
            <v>#REF!</v>
          </cell>
        </row>
        <row r="118">
          <cell r="Q118" t="str">
            <v>Men-39</v>
          </cell>
          <cell r="R118">
            <v>40718</v>
          </cell>
          <cell r="S118" t="str">
            <v>11.45</v>
          </cell>
          <cell r="T118" t="str">
            <v>FR•1145•B</v>
          </cell>
          <cell r="U118" t="str">
            <v>Men Pl 1 - 16</v>
          </cell>
          <cell r="V118" t="str">
            <v>Gym A - Field B</v>
          </cell>
          <cell r="W118" t="str">
            <v>1st Group 3</v>
          </cell>
          <cell r="X118" t="str">
            <v xml:space="preserve"> -</v>
          </cell>
          <cell r="Y118" t="str">
            <v>2nd Group 2</v>
          </cell>
          <cell r="Z118" t="str">
            <v>Men   2nd Group 1</v>
          </cell>
          <cell r="AC118" t="str">
            <v>Ernst</v>
          </cell>
          <cell r="AD118" t="str">
            <v>Freisfeld</v>
          </cell>
          <cell r="AE118" t="e">
            <v>#REF!</v>
          </cell>
        </row>
        <row r="119">
          <cell r="Q119" t="str">
            <v>Senior men-04</v>
          </cell>
          <cell r="R119">
            <v>40718</v>
          </cell>
          <cell r="S119" t="str">
            <v>12.30</v>
          </cell>
          <cell r="T119" t="str">
            <v>FR•1230•B</v>
          </cell>
          <cell r="U119" t="str">
            <v>Senior men</v>
          </cell>
          <cell r="V119" t="str">
            <v>Gym A - Field B</v>
          </cell>
          <cell r="W119" t="str">
            <v>LUFTHANSA Sportverein 2</v>
          </cell>
          <cell r="X119" t="str">
            <v xml:space="preserve"> -</v>
          </cell>
          <cell r="Y119" t="str">
            <v>EDUCATION MINISTRY</v>
          </cell>
          <cell r="Z119" t="str">
            <v>Men   2nd Group 2</v>
          </cell>
          <cell r="AC119" t="str">
            <v>Mensik</v>
          </cell>
          <cell r="AD119" t="str">
            <v>Pastusiak</v>
          </cell>
          <cell r="AE119" t="e">
            <v>#REF!</v>
          </cell>
        </row>
        <row r="120">
          <cell r="Q120" t="str">
            <v>Men-49</v>
          </cell>
          <cell r="R120">
            <v>40718</v>
          </cell>
          <cell r="S120" t="str">
            <v>13.15</v>
          </cell>
          <cell r="T120" t="str">
            <v>FR•1315•B</v>
          </cell>
          <cell r="U120" t="str">
            <v>Men Pl 9 - 16</v>
          </cell>
          <cell r="V120" t="str">
            <v>Gym A - Field B</v>
          </cell>
          <cell r="W120" t="str">
            <v>Looser FR•1100•A</v>
          </cell>
          <cell r="X120" t="str">
            <v xml:space="preserve"> -</v>
          </cell>
          <cell r="Y120" t="str">
            <v>Looser FR•1145•A</v>
          </cell>
          <cell r="Z120" t="str">
            <v>Seni  EDUCATION MINISTRY</v>
          </cell>
          <cell r="AC120" t="str">
            <v>Mensik</v>
          </cell>
          <cell r="AD120" t="str">
            <v>Pastusiak</v>
          </cell>
          <cell r="AE120" t="e">
            <v>#REF!</v>
          </cell>
        </row>
        <row r="121">
          <cell r="Q121" t="str">
            <v>Men-50</v>
          </cell>
          <cell r="R121">
            <v>40718</v>
          </cell>
          <cell r="S121" t="str">
            <v>14.15</v>
          </cell>
          <cell r="T121" t="str">
            <v>FR•1415•B</v>
          </cell>
          <cell r="U121" t="str">
            <v>Men Pl 9 - 16</v>
          </cell>
          <cell r="V121" t="str">
            <v>Gym A - Field B</v>
          </cell>
          <cell r="W121" t="str">
            <v>Looser FR•1145•B</v>
          </cell>
          <cell r="X121" t="str">
            <v xml:space="preserve"> -</v>
          </cell>
          <cell r="Y121" t="str">
            <v>Looser FR•1100•B</v>
          </cell>
          <cell r="Z121" t="str">
            <v>Men   Looser FR•1145•A</v>
          </cell>
          <cell r="AC121" t="str">
            <v>Baranowski</v>
          </cell>
          <cell r="AD121" t="str">
            <v>Bartosz</v>
          </cell>
          <cell r="AE121" t="e">
            <v>#REF!</v>
          </cell>
        </row>
        <row r="122">
          <cell r="Q122" t="str">
            <v>Men-42</v>
          </cell>
          <cell r="R122">
            <v>40718</v>
          </cell>
          <cell r="S122" t="str">
            <v>15.00</v>
          </cell>
          <cell r="T122" t="str">
            <v>FR•1500•B</v>
          </cell>
          <cell r="U122" t="str">
            <v>Men Pl 1 - 16</v>
          </cell>
          <cell r="V122" t="str">
            <v>Gym A - Field B</v>
          </cell>
          <cell r="W122" t="str">
            <v>1st Group 6</v>
          </cell>
          <cell r="X122" t="str">
            <v xml:space="preserve"> -</v>
          </cell>
          <cell r="Y122" t="str">
            <v>2nd Group 7</v>
          </cell>
          <cell r="Z122" t="str">
            <v>Men   Looser FR•1100•B</v>
          </cell>
          <cell r="AC122" t="str">
            <v>Baranowski</v>
          </cell>
          <cell r="AD122" t="str">
            <v>Bartosz</v>
          </cell>
          <cell r="AE122" t="e">
            <v>#REF!</v>
          </cell>
        </row>
        <row r="123">
          <cell r="Q123" t="str">
            <v>Men-44</v>
          </cell>
          <cell r="R123">
            <v>40718</v>
          </cell>
          <cell r="S123" t="str">
            <v>15.45</v>
          </cell>
          <cell r="T123" t="str">
            <v>FR•1545•B</v>
          </cell>
          <cell r="U123" t="str">
            <v>Men Pl 1 - 16</v>
          </cell>
          <cell r="V123" t="str">
            <v>Gym A - Field B</v>
          </cell>
          <cell r="W123" t="str">
            <v>1st Group 8</v>
          </cell>
          <cell r="X123" t="str">
            <v xml:space="preserve"> -</v>
          </cell>
          <cell r="Y123" t="str">
            <v>2nd Group 5</v>
          </cell>
          <cell r="Z123" t="str">
            <v>Men   2nd Group 7</v>
          </cell>
          <cell r="AC123" t="str">
            <v>Baranowski</v>
          </cell>
          <cell r="AD123" t="str">
            <v>Bartosz</v>
          </cell>
          <cell r="AE123" t="e">
            <v>#REF!</v>
          </cell>
        </row>
        <row r="124">
          <cell r="Q124" t="str">
            <v>Men-51</v>
          </cell>
          <cell r="R124">
            <v>40718</v>
          </cell>
          <cell r="S124" t="str">
            <v>16.30</v>
          </cell>
          <cell r="T124" t="str">
            <v>FR•1630•B</v>
          </cell>
          <cell r="U124" t="str">
            <v>Men Pl 9 - 16</v>
          </cell>
          <cell r="V124" t="str">
            <v>Gym A - Field B</v>
          </cell>
          <cell r="W124" t="str">
            <v>Looser FR•1500•A</v>
          </cell>
          <cell r="X124" t="str">
            <v xml:space="preserve"> -</v>
          </cell>
          <cell r="Y124" t="str">
            <v>Looser FR•1500•B</v>
          </cell>
          <cell r="Z124" t="str">
            <v>Men   2nd Group 5</v>
          </cell>
          <cell r="AC124" t="str">
            <v>Bijkerk</v>
          </cell>
          <cell r="AD124" t="str">
            <v>Busch</v>
          </cell>
          <cell r="AE124" t="e">
            <v>#REF!</v>
          </cell>
        </row>
        <row r="125">
          <cell r="Q125" t="str">
            <v>Men-52</v>
          </cell>
          <cell r="R125">
            <v>40718</v>
          </cell>
          <cell r="S125" t="str">
            <v>17.15</v>
          </cell>
          <cell r="T125" t="str">
            <v>FR•1715•B</v>
          </cell>
          <cell r="U125" t="str">
            <v>Men Pl 9 - 16</v>
          </cell>
          <cell r="V125" t="str">
            <v>Gym A - Field B</v>
          </cell>
          <cell r="W125" t="str">
            <v>Looser FR•1545•A</v>
          </cell>
          <cell r="X125" t="str">
            <v xml:space="preserve"> -</v>
          </cell>
          <cell r="Y125" t="str">
            <v>Looser FR•1545•B</v>
          </cell>
          <cell r="Z125" t="str">
            <v>Men   Looser FR•1500•B</v>
          </cell>
          <cell r="AC125" t="str">
            <v>Bijkerk</v>
          </cell>
          <cell r="AD125" t="str">
            <v>Busch</v>
          </cell>
          <cell r="AE125" t="e">
            <v>#REF!</v>
          </cell>
        </row>
        <row r="126">
          <cell r="R126">
            <v>40718</v>
          </cell>
          <cell r="S126" t="str">
            <v>18.00</v>
          </cell>
          <cell r="T126" t="str">
            <v>FR•1800•B</v>
          </cell>
          <cell r="X126" t="str">
            <v xml:space="preserve"> -</v>
          </cell>
          <cell r="Z126" t="str">
            <v>Men   Looser FR•1545•B</v>
          </cell>
          <cell r="AC126">
            <v>0</v>
          </cell>
          <cell r="AD126">
            <v>0</v>
          </cell>
          <cell r="AE126" t="e">
            <v>#REF!</v>
          </cell>
        </row>
        <row r="127">
          <cell r="R127">
            <v>40718</v>
          </cell>
          <cell r="S127" t="str">
            <v>18.15</v>
          </cell>
          <cell r="T127" t="str">
            <v>FR•1815•B</v>
          </cell>
          <cell r="X127" t="str">
            <v xml:space="preserve"> -</v>
          </cell>
          <cell r="Z127" t="str">
            <v xml:space="preserve">  </v>
          </cell>
          <cell r="AC127">
            <v>0</v>
          </cell>
          <cell r="AD127">
            <v>0</v>
          </cell>
          <cell r="AE127" t="e">
            <v>#REF!</v>
          </cell>
        </row>
        <row r="128">
          <cell r="R128">
            <v>40718</v>
          </cell>
          <cell r="S128" t="str">
            <v>18.45</v>
          </cell>
          <cell r="T128" t="str">
            <v>FR•1845•B</v>
          </cell>
          <cell r="X128" t="str">
            <v xml:space="preserve"> -</v>
          </cell>
          <cell r="Z128" t="str">
            <v xml:space="preserve">  </v>
          </cell>
          <cell r="AC128">
            <v>0</v>
          </cell>
          <cell r="AD128">
            <v>0</v>
          </cell>
          <cell r="AE128" t="e">
            <v>#REF!</v>
          </cell>
        </row>
        <row r="129">
          <cell r="R129">
            <v>40718</v>
          </cell>
          <cell r="S129" t="str">
            <v>19.30</v>
          </cell>
          <cell r="T129" t="str">
            <v>FR•1930•B</v>
          </cell>
          <cell r="X129" t="str">
            <v xml:space="preserve"> -</v>
          </cell>
          <cell r="Z129" t="str">
            <v xml:space="preserve">  </v>
          </cell>
          <cell r="AC129">
            <v>0</v>
          </cell>
          <cell r="AD129">
            <v>0</v>
          </cell>
          <cell r="AE129" t="e">
            <v>#REF!</v>
          </cell>
        </row>
        <row r="130">
          <cell r="R130">
            <v>40718</v>
          </cell>
          <cell r="S130" t="str">
            <v>20.15</v>
          </cell>
          <cell r="T130" t="str">
            <v>FR•2015•B</v>
          </cell>
          <cell r="X130" t="str">
            <v xml:space="preserve"> -</v>
          </cell>
          <cell r="Z130" t="str">
            <v xml:space="preserve">  </v>
          </cell>
          <cell r="AC130">
            <v>0</v>
          </cell>
          <cell r="AD130">
            <v>0</v>
          </cell>
          <cell r="AE130" t="e">
            <v>#REF!</v>
          </cell>
        </row>
        <row r="131">
          <cell r="R131">
            <v>40718</v>
          </cell>
          <cell r="S131" t="str">
            <v>21.00</v>
          </cell>
          <cell r="T131" t="str">
            <v>FR•2100•B</v>
          </cell>
          <cell r="X131" t="str">
            <v xml:space="preserve"> -</v>
          </cell>
          <cell r="Z131" t="str">
            <v xml:space="preserve">  </v>
          </cell>
          <cell r="AC131">
            <v>0</v>
          </cell>
          <cell r="AD131">
            <v>0</v>
          </cell>
          <cell r="AE131" t="e">
            <v>#REF!</v>
          </cell>
        </row>
        <row r="134">
          <cell r="W134" t="str">
            <v>Gym B - Field C</v>
          </cell>
        </row>
        <row r="136">
          <cell r="Q136" t="str">
            <v>Men-23</v>
          </cell>
          <cell r="R136">
            <v>40718</v>
          </cell>
          <cell r="S136" t="str">
            <v>09.30</v>
          </cell>
          <cell r="T136" t="str">
            <v>FR•0930•C</v>
          </cell>
          <cell r="U136" t="str">
            <v>Men Gr 4</v>
          </cell>
          <cell r="V136" t="str">
            <v>Gym B - Field C</v>
          </cell>
          <cell r="W136" t="str">
            <v>US AVIATION CIVILE ET METEO France</v>
          </cell>
          <cell r="X136" t="str">
            <v xml:space="preserve"> -</v>
          </cell>
          <cell r="Y136" t="str">
            <v>Ghent University</v>
          </cell>
          <cell r="Z136" t="str">
            <v>Men   SAS BBC</v>
          </cell>
          <cell r="AC136" t="str">
            <v>Bause</v>
          </cell>
          <cell r="AD136" t="str">
            <v>Majak</v>
          </cell>
          <cell r="AE136" t="e">
            <v>#REF!</v>
          </cell>
        </row>
        <row r="137">
          <cell r="Q137" t="str">
            <v>Men-11</v>
          </cell>
          <cell r="R137">
            <v>40718</v>
          </cell>
          <cell r="S137" t="str">
            <v>10.15</v>
          </cell>
          <cell r="T137" t="str">
            <v>FR•1015•C</v>
          </cell>
          <cell r="U137" t="str">
            <v>Men Gr 2</v>
          </cell>
          <cell r="V137" t="str">
            <v>Gym B - Field C</v>
          </cell>
          <cell r="W137" t="str">
            <v>SAS BBC</v>
          </cell>
          <cell r="X137" t="str">
            <v xml:space="preserve"> -</v>
          </cell>
          <cell r="Y137" t="str">
            <v>BANK LEUMI</v>
          </cell>
          <cell r="Z137" t="str">
            <v>Men   Ghent University</v>
          </cell>
          <cell r="AC137" t="str">
            <v>Bause</v>
          </cell>
          <cell r="AD137" t="str">
            <v>Majak</v>
          </cell>
          <cell r="AE137" t="e">
            <v>#REF!</v>
          </cell>
        </row>
        <row r="138">
          <cell r="Q138" t="str">
            <v>Men-73</v>
          </cell>
          <cell r="R138">
            <v>40718</v>
          </cell>
          <cell r="S138" t="str">
            <v>11.00</v>
          </cell>
          <cell r="T138" t="str">
            <v>FR•1100•C</v>
          </cell>
          <cell r="U138" t="str">
            <v>Men Pl 17 - 24</v>
          </cell>
          <cell r="V138" t="str">
            <v>Gym B - Field C</v>
          </cell>
          <cell r="W138" t="str">
            <v>3rd Group 1</v>
          </cell>
          <cell r="X138" t="str">
            <v xml:space="preserve"> -</v>
          </cell>
          <cell r="Y138" t="str">
            <v>3rd Group 4</v>
          </cell>
          <cell r="Z138" t="str">
            <v>Men   BANK LEUMI</v>
          </cell>
          <cell r="AC138" t="str">
            <v>Treu</v>
          </cell>
          <cell r="AD138" t="str">
            <v>Fydrych</v>
          </cell>
          <cell r="AE138" t="e">
            <v>#REF!</v>
          </cell>
        </row>
        <row r="139">
          <cell r="Q139" t="str">
            <v>Men-74</v>
          </cell>
          <cell r="R139">
            <v>40718</v>
          </cell>
          <cell r="S139" t="str">
            <v>11.45</v>
          </cell>
          <cell r="T139" t="str">
            <v>FR•1145•C</v>
          </cell>
          <cell r="U139" t="str">
            <v>Men Pl 17 - 24</v>
          </cell>
          <cell r="V139" t="str">
            <v>Gym B - Field C</v>
          </cell>
          <cell r="W139" t="str">
            <v>3rd Group 2</v>
          </cell>
          <cell r="X139" t="str">
            <v xml:space="preserve"> -</v>
          </cell>
          <cell r="Y139" t="str">
            <v>3rd Group 3</v>
          </cell>
          <cell r="Z139" t="str">
            <v>Men   3rd Group 4</v>
          </cell>
          <cell r="AC139" t="str">
            <v>Treu</v>
          </cell>
          <cell r="AD139" t="str">
            <v>Fydrych</v>
          </cell>
          <cell r="AE139" t="e">
            <v>#REF!</v>
          </cell>
        </row>
        <row r="140">
          <cell r="Q140" t="str">
            <v>Women-11</v>
          </cell>
          <cell r="R140">
            <v>40718</v>
          </cell>
          <cell r="S140" t="str">
            <v>12.30</v>
          </cell>
          <cell r="T140" t="str">
            <v>FR•1230•C</v>
          </cell>
          <cell r="U140" t="str">
            <v>Women Gr B</v>
          </cell>
          <cell r="V140" t="str">
            <v>Gym A - Field B</v>
          </cell>
          <cell r="W140" t="str">
            <v>BANK LEUMI 4</v>
          </cell>
          <cell r="X140" t="str">
            <v xml:space="preserve"> -</v>
          </cell>
          <cell r="Y140" t="str">
            <v>TUKUMS 2</v>
          </cell>
          <cell r="Z140" t="str">
            <v>Men   3rd Group 3</v>
          </cell>
          <cell r="AC140" t="str">
            <v>Pencik</v>
          </cell>
          <cell r="AD140" t="str">
            <v>Pflanzer</v>
          </cell>
          <cell r="AE140" t="e">
            <v>#REF!</v>
          </cell>
        </row>
        <row r="141">
          <cell r="Q141" t="str">
            <v>Women-05</v>
          </cell>
          <cell r="R141">
            <v>40718</v>
          </cell>
          <cell r="S141" t="str">
            <v>13.15</v>
          </cell>
          <cell r="T141" t="str">
            <v>FR•1315•C</v>
          </cell>
          <cell r="U141" t="str">
            <v>Women Gr A</v>
          </cell>
          <cell r="V141" t="str">
            <v>Gym A - Field B</v>
          </cell>
          <cell r="W141" t="str">
            <v>LUFTHANSA Sportverein 3</v>
          </cell>
          <cell r="X141" t="str">
            <v xml:space="preserve"> -</v>
          </cell>
          <cell r="Y141" t="str">
            <v>HAPOEL - BANK IGOUD 2</v>
          </cell>
          <cell r="Z141" t="str">
            <v>Wome  TUKUMS 2</v>
          </cell>
          <cell r="AC141" t="str">
            <v>Pencik</v>
          </cell>
          <cell r="AD141" t="str">
            <v>Pflanzer</v>
          </cell>
          <cell r="AE141" t="e">
            <v>#REF!</v>
          </cell>
        </row>
        <row r="142">
          <cell r="Q142" t="str">
            <v>Senior men-03</v>
          </cell>
          <cell r="R142">
            <v>40718</v>
          </cell>
          <cell r="S142" t="str">
            <v>14.15</v>
          </cell>
          <cell r="T142" t="str">
            <v>FR•1415•C</v>
          </cell>
          <cell r="U142" t="str">
            <v>Senior men</v>
          </cell>
          <cell r="V142" t="str">
            <v>Gym A - Field B</v>
          </cell>
          <cell r="W142" t="str">
            <v>TUKUMS 2</v>
          </cell>
          <cell r="X142" t="str">
            <v xml:space="preserve"> -</v>
          </cell>
          <cell r="Y142" t="str">
            <v>BANK LEUMI 3</v>
          </cell>
          <cell r="Z142" t="str">
            <v>Wome  HAPOEL - BANK IGOUD 2</v>
          </cell>
          <cell r="AC142" t="str">
            <v>Brewczyski</v>
          </cell>
          <cell r="AD142" t="str">
            <v>Bedu</v>
          </cell>
          <cell r="AE142" t="e">
            <v>#REF!</v>
          </cell>
        </row>
        <row r="143">
          <cell r="Q143" t="str">
            <v>Women-13</v>
          </cell>
          <cell r="R143">
            <v>40718</v>
          </cell>
          <cell r="S143" t="str">
            <v>15.00</v>
          </cell>
          <cell r="T143" t="str">
            <v>FR•1500•C</v>
          </cell>
          <cell r="U143" t="str">
            <v>Women 1 - 4</v>
          </cell>
          <cell r="V143" t="str">
            <v>Gym B - Field C</v>
          </cell>
          <cell r="W143" t="str">
            <v>1st Group A</v>
          </cell>
          <cell r="X143" t="str">
            <v xml:space="preserve"> -</v>
          </cell>
          <cell r="Y143" t="str">
            <v>2nd Group B</v>
          </cell>
          <cell r="Z143" t="str">
            <v>Seni  BANK LEUMI 3</v>
          </cell>
          <cell r="AC143" t="str">
            <v>Brewczyski</v>
          </cell>
          <cell r="AD143" t="str">
            <v>Bedu</v>
          </cell>
          <cell r="AE143" t="e">
            <v>#REF!</v>
          </cell>
        </row>
        <row r="144">
          <cell r="Q144" t="str">
            <v>Women-14</v>
          </cell>
          <cell r="R144">
            <v>40718</v>
          </cell>
          <cell r="S144" t="str">
            <v>15.45</v>
          </cell>
          <cell r="T144" t="str">
            <v>FR•1545•C</v>
          </cell>
          <cell r="U144" t="str">
            <v>Women 1 - 4</v>
          </cell>
          <cell r="V144" t="str">
            <v>Gym B - Field C</v>
          </cell>
          <cell r="W144" t="str">
            <v>1st Group B</v>
          </cell>
          <cell r="X144" t="str">
            <v xml:space="preserve"> -</v>
          </cell>
          <cell r="Y144" t="str">
            <v>2nd Group A</v>
          </cell>
          <cell r="Z144" t="str">
            <v>Wome  2nd Group B</v>
          </cell>
          <cell r="AC144" t="str">
            <v>Brewczyski</v>
          </cell>
          <cell r="AD144" t="str">
            <v>Detgen</v>
          </cell>
          <cell r="AE144" t="e">
            <v>#REF!</v>
          </cell>
        </row>
        <row r="145">
          <cell r="Q145" t="str">
            <v>Senior men-10</v>
          </cell>
          <cell r="R145">
            <v>40718</v>
          </cell>
          <cell r="S145" t="str">
            <v>16.30</v>
          </cell>
          <cell r="T145" t="str">
            <v>FR•1630•C</v>
          </cell>
          <cell r="U145" t="str">
            <v>Senior men</v>
          </cell>
          <cell r="V145" t="str">
            <v>Gym A - Field B</v>
          </cell>
          <cell r="W145" t="str">
            <v>LUFTHANSA Sportverein 2</v>
          </cell>
          <cell r="X145" t="str">
            <v xml:space="preserve"> -</v>
          </cell>
          <cell r="Y145" t="str">
            <v>BANK LEUMI 3</v>
          </cell>
          <cell r="Z145" t="str">
            <v>Wome  2nd Group A</v>
          </cell>
          <cell r="AC145" t="str">
            <v>Dorobisz</v>
          </cell>
          <cell r="AD145" t="str">
            <v>Detgen</v>
          </cell>
          <cell r="AE145" t="e">
            <v>#REF!</v>
          </cell>
        </row>
        <row r="146">
          <cell r="Q146" t="str">
            <v>Women-16</v>
          </cell>
          <cell r="R146">
            <v>40718</v>
          </cell>
          <cell r="S146" t="str">
            <v>17.15</v>
          </cell>
          <cell r="T146" t="str">
            <v>FR•1715•C</v>
          </cell>
          <cell r="U146" t="str">
            <v>Women 5 - 8</v>
          </cell>
          <cell r="V146" t="str">
            <v>Gym B - Field C</v>
          </cell>
          <cell r="W146" t="str">
            <v>3rd Group B</v>
          </cell>
          <cell r="X146" t="str">
            <v xml:space="preserve"> -</v>
          </cell>
          <cell r="Y146" t="str">
            <v>4th Group A</v>
          </cell>
          <cell r="Z146" t="str">
            <v>Seni  BANK LEUMI 3</v>
          </cell>
          <cell r="AC146" t="str">
            <v>Dorobisz</v>
          </cell>
          <cell r="AD146" t="str">
            <v>Detgen</v>
          </cell>
          <cell r="AE146" t="e">
            <v>#REF!</v>
          </cell>
        </row>
        <row r="147">
          <cell r="R147">
            <v>40718</v>
          </cell>
          <cell r="S147" t="str">
            <v>18.00</v>
          </cell>
          <cell r="T147" t="str">
            <v>FR•1800•C</v>
          </cell>
          <cell r="X147" t="str">
            <v xml:space="preserve"> -</v>
          </cell>
          <cell r="Z147" t="str">
            <v>Wome  4th Group A</v>
          </cell>
          <cell r="AC147">
            <v>0</v>
          </cell>
          <cell r="AD147">
            <v>0</v>
          </cell>
          <cell r="AE147" t="e">
            <v>#REF!</v>
          </cell>
        </row>
        <row r="148">
          <cell r="R148">
            <v>40718</v>
          </cell>
          <cell r="S148" t="str">
            <v>18.15</v>
          </cell>
          <cell r="T148" t="str">
            <v>FR•1815•C</v>
          </cell>
          <cell r="X148" t="str">
            <v xml:space="preserve"> -</v>
          </cell>
          <cell r="Z148" t="str">
            <v xml:space="preserve">  </v>
          </cell>
          <cell r="AC148">
            <v>0</v>
          </cell>
          <cell r="AD148">
            <v>0</v>
          </cell>
          <cell r="AE148" t="e">
            <v>#REF!</v>
          </cell>
        </row>
        <row r="149">
          <cell r="R149">
            <v>40718</v>
          </cell>
          <cell r="S149" t="str">
            <v>18.45</v>
          </cell>
          <cell r="T149" t="str">
            <v>FR•1845•C</v>
          </cell>
          <cell r="X149" t="str">
            <v xml:space="preserve"> -</v>
          </cell>
          <cell r="Z149" t="str">
            <v xml:space="preserve">  </v>
          </cell>
          <cell r="AC149">
            <v>0</v>
          </cell>
          <cell r="AD149">
            <v>0</v>
          </cell>
          <cell r="AE149" t="e">
            <v>#REF!</v>
          </cell>
        </row>
        <row r="150">
          <cell r="R150">
            <v>40718</v>
          </cell>
          <cell r="S150" t="str">
            <v>19.30</v>
          </cell>
          <cell r="T150" t="str">
            <v>FR•1930•C</v>
          </cell>
          <cell r="X150" t="str">
            <v xml:space="preserve"> -</v>
          </cell>
          <cell r="Z150" t="str">
            <v xml:space="preserve">  </v>
          </cell>
          <cell r="AC150">
            <v>0</v>
          </cell>
          <cell r="AD150">
            <v>0</v>
          </cell>
          <cell r="AE150" t="e">
            <v>#REF!</v>
          </cell>
        </row>
        <row r="151">
          <cell r="R151">
            <v>40718</v>
          </cell>
          <cell r="S151" t="str">
            <v>20.15</v>
          </cell>
          <cell r="T151" t="str">
            <v>FR•2015•C</v>
          </cell>
          <cell r="X151" t="str">
            <v xml:space="preserve"> -</v>
          </cell>
          <cell r="Z151" t="str">
            <v xml:space="preserve">  </v>
          </cell>
          <cell r="AC151">
            <v>0</v>
          </cell>
          <cell r="AD151">
            <v>0</v>
          </cell>
          <cell r="AE151" t="e">
            <v>#REF!</v>
          </cell>
        </row>
        <row r="152">
          <cell r="R152">
            <v>40718</v>
          </cell>
          <cell r="S152" t="str">
            <v>21.00</v>
          </cell>
          <cell r="T152" t="str">
            <v>FR•2100•C</v>
          </cell>
          <cell r="X152" t="str">
            <v xml:space="preserve"> -</v>
          </cell>
          <cell r="Z152" t="str">
            <v xml:space="preserve">  </v>
          </cell>
          <cell r="AC152">
            <v>0</v>
          </cell>
          <cell r="AD152">
            <v>0</v>
          </cell>
          <cell r="AE152" t="e">
            <v>#REF!</v>
          </cell>
        </row>
        <row r="155">
          <cell r="W155" t="str">
            <v>Gym B - Field D</v>
          </cell>
        </row>
        <row r="157">
          <cell r="Q157" t="str">
            <v>Men-24</v>
          </cell>
          <cell r="R157">
            <v>40718</v>
          </cell>
          <cell r="S157" t="str">
            <v>09.30</v>
          </cell>
          <cell r="T157" t="str">
            <v>FR•0930•D</v>
          </cell>
          <cell r="U157" t="str">
            <v>Men Gr 4</v>
          </cell>
          <cell r="V157" t="str">
            <v>Gym B - Field C</v>
          </cell>
          <cell r="W157" t="str">
            <v>BSG Allianz Köln</v>
          </cell>
          <cell r="X157" t="str">
            <v xml:space="preserve"> -</v>
          </cell>
          <cell r="Y157" t="str">
            <v>EFRAT TOURISM</v>
          </cell>
          <cell r="Z157" t="str">
            <v>Men   AILES SPORTIVES EUROCOPTER</v>
          </cell>
          <cell r="AC157" t="str">
            <v>Bause</v>
          </cell>
          <cell r="AD157" t="str">
            <v>Majak</v>
          </cell>
          <cell r="AE157" t="e">
            <v>#REF!</v>
          </cell>
        </row>
        <row r="158">
          <cell r="Q158" t="str">
            <v>Men-12</v>
          </cell>
          <cell r="R158">
            <v>40718</v>
          </cell>
          <cell r="S158" t="str">
            <v>10.15</v>
          </cell>
          <cell r="T158" t="str">
            <v>FR•1015•D</v>
          </cell>
          <cell r="U158" t="str">
            <v>Men Gr 2</v>
          </cell>
          <cell r="V158" t="str">
            <v>Gym B - Field C</v>
          </cell>
          <cell r="W158" t="str">
            <v>AILES SPORTIVES EUROCOPTER</v>
          </cell>
          <cell r="X158" t="str">
            <v xml:space="preserve"> -</v>
          </cell>
          <cell r="Y158" t="str">
            <v>BSG-Landesbank Berlin e.V.</v>
          </cell>
          <cell r="Z158" t="str">
            <v>Men   EFRAT TOURISM</v>
          </cell>
          <cell r="AC158" t="str">
            <v>Bause</v>
          </cell>
          <cell r="AD158" t="str">
            <v>Majak</v>
          </cell>
          <cell r="AE158" t="e">
            <v>#REF!</v>
          </cell>
        </row>
        <row r="159">
          <cell r="Q159" t="str">
            <v>Men-69</v>
          </cell>
          <cell r="R159">
            <v>40718</v>
          </cell>
          <cell r="S159" t="str">
            <v>11.00</v>
          </cell>
          <cell r="T159" t="str">
            <v>FR•1100•D</v>
          </cell>
          <cell r="U159" t="str">
            <v>Men Gr 25 - 27</v>
          </cell>
          <cell r="V159" t="str">
            <v>Gym B - Field C</v>
          </cell>
          <cell r="W159" t="str">
            <v>4th Group 1</v>
          </cell>
          <cell r="X159" t="str">
            <v xml:space="preserve"> -</v>
          </cell>
          <cell r="Y159" t="str">
            <v>4th Group 2</v>
          </cell>
          <cell r="Z159" t="str">
            <v>Men   BSG-Landesbank Berlin e.V.</v>
          </cell>
          <cell r="AC159" t="str">
            <v>Treu</v>
          </cell>
          <cell r="AD159" t="str">
            <v>Fydrych</v>
          </cell>
          <cell r="AE159" t="e">
            <v>#REF!</v>
          </cell>
        </row>
        <row r="160">
          <cell r="Q160" t="str">
            <v>Men-78</v>
          </cell>
          <cell r="R160">
            <v>40718</v>
          </cell>
          <cell r="S160" t="str">
            <v>11.45</v>
          </cell>
          <cell r="T160" t="str">
            <v>FR•1145•D</v>
          </cell>
          <cell r="U160" t="str">
            <v>Men Pl 17 - 24</v>
          </cell>
          <cell r="V160" t="str">
            <v>Gym B - Field C</v>
          </cell>
          <cell r="W160" t="str">
            <v>3rd Group 6</v>
          </cell>
          <cell r="X160" t="str">
            <v xml:space="preserve"> -</v>
          </cell>
          <cell r="Y160" t="str">
            <v>3rd Group 7</v>
          </cell>
          <cell r="Z160" t="str">
            <v>Men   4th Group 2</v>
          </cell>
          <cell r="AC160" t="str">
            <v>Treu</v>
          </cell>
          <cell r="AD160" t="str">
            <v>Fydrych</v>
          </cell>
          <cell r="AE160" t="e">
            <v>#REF!</v>
          </cell>
        </row>
        <row r="161">
          <cell r="Q161" t="str">
            <v>Women-12</v>
          </cell>
          <cell r="R161">
            <v>40718</v>
          </cell>
          <cell r="S161" t="str">
            <v>12.30</v>
          </cell>
          <cell r="T161" t="str">
            <v>FR•1230•D</v>
          </cell>
          <cell r="U161" t="str">
            <v>Women Gr B</v>
          </cell>
          <cell r="V161" t="str">
            <v>Gym A - Field B</v>
          </cell>
          <cell r="W161" t="str">
            <v>DASSAULT SPORTS 2</v>
          </cell>
          <cell r="X161" t="str">
            <v xml:space="preserve"> -</v>
          </cell>
          <cell r="Y161" t="str">
            <v>EDUCATION MINISTRY 2</v>
          </cell>
          <cell r="Z161" t="str">
            <v>Men   3rd Group 7</v>
          </cell>
          <cell r="AC161" t="str">
            <v>Pencik</v>
          </cell>
          <cell r="AD161" t="str">
            <v>Pflanzer</v>
          </cell>
          <cell r="AE161" t="e">
            <v>#REF!</v>
          </cell>
        </row>
        <row r="162">
          <cell r="Q162" t="str">
            <v>Women-06</v>
          </cell>
          <cell r="R162">
            <v>40718</v>
          </cell>
          <cell r="S162" t="str">
            <v>13.15</v>
          </cell>
          <cell r="T162" t="str">
            <v>FR•1315•D</v>
          </cell>
          <cell r="U162" t="str">
            <v>Women Gr A</v>
          </cell>
          <cell r="V162" t="str">
            <v>Gym A - Field B</v>
          </cell>
          <cell r="W162" t="str">
            <v>ASSOCIATION VEOLIA SPORT 2</v>
          </cell>
          <cell r="X162" t="str">
            <v xml:space="preserve"> -</v>
          </cell>
          <cell r="Y162" t="str">
            <v xml:space="preserve">Vilniaus DPV </v>
          </cell>
          <cell r="Z162" t="str">
            <v>Wome  EDUCATION MINISTRY 2</v>
          </cell>
          <cell r="AC162" t="str">
            <v>Pencik</v>
          </cell>
          <cell r="AD162" t="str">
            <v>Pflanzer</v>
          </cell>
          <cell r="AE162" t="e">
            <v>#REF!</v>
          </cell>
        </row>
        <row r="163">
          <cell r="Q163" t="str">
            <v>Men-70</v>
          </cell>
          <cell r="R163">
            <v>40718</v>
          </cell>
          <cell r="S163" t="str">
            <v>14.15</v>
          </cell>
          <cell r="T163" t="str">
            <v>FR•1415•D</v>
          </cell>
          <cell r="U163" t="str">
            <v>Men Gr 25 - 27</v>
          </cell>
          <cell r="V163" t="str">
            <v>Gym B - Field C</v>
          </cell>
          <cell r="W163" t="str">
            <v>4th Group 2</v>
          </cell>
          <cell r="X163" t="str">
            <v xml:space="preserve"> -</v>
          </cell>
          <cell r="Y163" t="str">
            <v>4th Group 4</v>
          </cell>
          <cell r="Z163" t="str">
            <v xml:space="preserve">Wome  Vilniaus DPV </v>
          </cell>
          <cell r="AC163" t="str">
            <v>Brewczyski</v>
          </cell>
          <cell r="AD163" t="str">
            <v>Bedu</v>
          </cell>
          <cell r="AE163" t="e">
            <v>#REF!</v>
          </cell>
        </row>
        <row r="164">
          <cell r="Q164" t="str">
            <v>Men-77</v>
          </cell>
          <cell r="R164">
            <v>40718</v>
          </cell>
          <cell r="S164" t="str">
            <v>15.00</v>
          </cell>
          <cell r="T164" t="str">
            <v>FR•1500•D</v>
          </cell>
          <cell r="U164" t="str">
            <v>Men Pl 17 - 24</v>
          </cell>
          <cell r="V164" t="str">
            <v>Gym B - Field C</v>
          </cell>
          <cell r="W164" t="str">
            <v>3rd Group 5</v>
          </cell>
          <cell r="X164" t="str">
            <v xml:space="preserve"> -</v>
          </cell>
          <cell r="Y164" t="str">
            <v>3rd Group 8</v>
          </cell>
          <cell r="Z164" t="str">
            <v>Men   4th Group 4</v>
          </cell>
          <cell r="AC164" t="str">
            <v>Brewczyski</v>
          </cell>
          <cell r="AD164" t="str">
            <v>Bedu</v>
          </cell>
          <cell r="AE164" t="e">
            <v>#REF!</v>
          </cell>
        </row>
        <row r="165">
          <cell r="Q165" t="str">
            <v>Women-15</v>
          </cell>
          <cell r="R165">
            <v>40718</v>
          </cell>
          <cell r="S165" t="str">
            <v>15.45</v>
          </cell>
          <cell r="T165" t="str">
            <v>FR•1545•D</v>
          </cell>
          <cell r="U165" t="str">
            <v>Women 5 - 8</v>
          </cell>
          <cell r="V165" t="str">
            <v>Gym B - Field C</v>
          </cell>
          <cell r="W165" t="str">
            <v>3rd Group A</v>
          </cell>
          <cell r="X165" t="str">
            <v xml:space="preserve"> -</v>
          </cell>
          <cell r="Y165" t="str">
            <v>4th Group B</v>
          </cell>
          <cell r="Z165" t="str">
            <v>Men   3rd Group 8</v>
          </cell>
          <cell r="AC165" t="str">
            <v>Brewczyski</v>
          </cell>
          <cell r="AD165" t="str">
            <v>Detgen</v>
          </cell>
          <cell r="AE165" t="e">
            <v>#REF!</v>
          </cell>
        </row>
        <row r="166">
          <cell r="Q166" t="str">
            <v>Men-79</v>
          </cell>
          <cell r="R166">
            <v>40718</v>
          </cell>
          <cell r="S166" t="str">
            <v>16.30</v>
          </cell>
          <cell r="T166" t="str">
            <v>FR•1630•D</v>
          </cell>
          <cell r="U166" t="str">
            <v>Men Pl 17 - 20</v>
          </cell>
          <cell r="V166" t="str">
            <v>Gym B - Field C</v>
          </cell>
          <cell r="W166" t="str">
            <v>Winner FR•1500•D</v>
          </cell>
          <cell r="X166" t="str">
            <v xml:space="preserve"> -</v>
          </cell>
          <cell r="Y166" t="str">
            <v>Winner FR•1145•D</v>
          </cell>
          <cell r="Z166" t="str">
            <v>Wome  4th Group B</v>
          </cell>
          <cell r="AC166" t="str">
            <v>Dorobisz</v>
          </cell>
          <cell r="AD166" t="str">
            <v>Detgen</v>
          </cell>
          <cell r="AE166" t="e">
            <v>#REF!</v>
          </cell>
        </row>
        <row r="167">
          <cell r="R167">
            <v>40718</v>
          </cell>
          <cell r="S167" t="str">
            <v>17.15</v>
          </cell>
          <cell r="T167" t="str">
            <v>FR•1715•D</v>
          </cell>
          <cell r="V167" t="str">
            <v>Gym B - Field C</v>
          </cell>
          <cell r="X167" t="str">
            <v xml:space="preserve"> -</v>
          </cell>
          <cell r="Z167" t="str">
            <v>Men   Winner FR•1145•D</v>
          </cell>
          <cell r="AC167">
            <v>0</v>
          </cell>
          <cell r="AD167">
            <v>0</v>
          </cell>
          <cell r="AE167" t="e">
            <v>#REF!</v>
          </cell>
        </row>
        <row r="168">
          <cell r="R168">
            <v>40718</v>
          </cell>
          <cell r="S168" t="str">
            <v>18.00</v>
          </cell>
          <cell r="T168" t="str">
            <v>FR•1800•D</v>
          </cell>
          <cell r="X168" t="str">
            <v xml:space="preserve"> -</v>
          </cell>
          <cell r="Z168" t="str">
            <v xml:space="preserve">  </v>
          </cell>
          <cell r="AA168">
            <v>28</v>
          </cell>
          <cell r="AB168">
            <v>65</v>
          </cell>
          <cell r="AC168">
            <v>0</v>
          </cell>
          <cell r="AD168">
            <v>0</v>
          </cell>
          <cell r="AE168" t="e">
            <v>#REF!</v>
          </cell>
        </row>
        <row r="169">
          <cell r="R169">
            <v>40718</v>
          </cell>
          <cell r="S169" t="str">
            <v>18.15</v>
          </cell>
          <cell r="T169" t="str">
            <v>FR•1815•D</v>
          </cell>
          <cell r="X169" t="str">
            <v xml:space="preserve"> -</v>
          </cell>
          <cell r="Z169" t="str">
            <v xml:space="preserve">  </v>
          </cell>
          <cell r="AA169">
            <v>20</v>
          </cell>
          <cell r="AB169">
            <v>29</v>
          </cell>
          <cell r="AC169">
            <v>0</v>
          </cell>
          <cell r="AD169">
            <v>0</v>
          </cell>
          <cell r="AE169" t="e">
            <v>#REF!</v>
          </cell>
        </row>
        <row r="170">
          <cell r="R170">
            <v>40718</v>
          </cell>
          <cell r="S170" t="str">
            <v>18.45</v>
          </cell>
          <cell r="T170" t="str">
            <v>FR•1845•D</v>
          </cell>
          <cell r="X170" t="str">
            <v xml:space="preserve"> -</v>
          </cell>
          <cell r="Z170" t="str">
            <v xml:space="preserve">  </v>
          </cell>
          <cell r="AA170">
            <v>27</v>
          </cell>
          <cell r="AB170">
            <v>22</v>
          </cell>
          <cell r="AC170">
            <v>0</v>
          </cell>
          <cell r="AD170">
            <v>0</v>
          </cell>
          <cell r="AE170" t="e">
            <v>#REF!</v>
          </cell>
        </row>
        <row r="171">
          <cell r="R171">
            <v>40718</v>
          </cell>
          <cell r="S171" t="str">
            <v>19.30</v>
          </cell>
          <cell r="T171" t="str">
            <v>FR•1930•D</v>
          </cell>
          <cell r="X171" t="str">
            <v xml:space="preserve"> -</v>
          </cell>
          <cell r="Z171" t="str">
            <v xml:space="preserve">  </v>
          </cell>
          <cell r="AA171">
            <v>24</v>
          </cell>
          <cell r="AB171">
            <v>23</v>
          </cell>
          <cell r="AC171">
            <v>0</v>
          </cell>
          <cell r="AD171">
            <v>0</v>
          </cell>
          <cell r="AE171" t="e">
            <v>#REF!</v>
          </cell>
        </row>
        <row r="172">
          <cell r="R172">
            <v>40718</v>
          </cell>
          <cell r="S172" t="str">
            <v>20.15</v>
          </cell>
          <cell r="T172" t="str">
            <v>FR•2015•D</v>
          </cell>
          <cell r="X172" t="str">
            <v xml:space="preserve"> -</v>
          </cell>
          <cell r="Z172" t="str">
            <v xml:space="preserve">  </v>
          </cell>
          <cell r="AA172">
            <v>33</v>
          </cell>
          <cell r="AB172">
            <v>44</v>
          </cell>
          <cell r="AC172">
            <v>0</v>
          </cell>
          <cell r="AD172">
            <v>0</v>
          </cell>
          <cell r="AE172" t="e">
            <v>#REF!</v>
          </cell>
        </row>
        <row r="173">
          <cell r="R173">
            <v>40718</v>
          </cell>
          <cell r="S173" t="str">
            <v>21.00</v>
          </cell>
          <cell r="T173" t="str">
            <v>FR•2100•D</v>
          </cell>
          <cell r="X173" t="str">
            <v xml:space="preserve"> -</v>
          </cell>
          <cell r="Z173" t="str">
            <v xml:space="preserve">  </v>
          </cell>
          <cell r="AA173">
            <v>49</v>
          </cell>
          <cell r="AB173">
            <v>37</v>
          </cell>
          <cell r="AC173">
            <v>0</v>
          </cell>
          <cell r="AD173">
            <v>0</v>
          </cell>
          <cell r="AE173" t="e">
            <v>#REF!</v>
          </cell>
        </row>
        <row r="174">
          <cell r="S174" t="str">
            <v>Samstag, 25. Juni 2011      /      Saturday, June 25th 2011      /      Samedi, 25 Juin 2011</v>
          </cell>
        </row>
        <row r="175">
          <cell r="S175" t="str">
            <v>Time</v>
          </cell>
          <cell r="T175" t="str">
            <v>Number</v>
          </cell>
          <cell r="U175" t="str">
            <v>Group</v>
          </cell>
          <cell r="V175" t="str">
            <v>Halle</v>
          </cell>
          <cell r="W175" t="str">
            <v>Team A</v>
          </cell>
          <cell r="Y175" t="str">
            <v>Team B</v>
          </cell>
          <cell r="Z175" t="str">
            <v>Kampfgericht</v>
          </cell>
          <cell r="AA175" t="str">
            <v>A</v>
          </cell>
          <cell r="AB175" t="str">
            <v>B</v>
          </cell>
        </row>
        <row r="176">
          <cell r="W176" t="str">
            <v>Gym A - Field A (Center Court)</v>
          </cell>
        </row>
        <row r="178">
          <cell r="Q178" t="str">
            <v>Men-53</v>
          </cell>
          <cell r="R178">
            <v>40719</v>
          </cell>
          <cell r="S178" t="str">
            <v>09.00</v>
          </cell>
          <cell r="T178" t="str">
            <v>SA•0900•A</v>
          </cell>
          <cell r="U178" t="str">
            <v>Men Pl 1 - 4</v>
          </cell>
          <cell r="V178" t="str">
            <v>Gym A - Field A (Center Court)</v>
          </cell>
          <cell r="W178" t="str">
            <v>Winner FR•1315•A</v>
          </cell>
          <cell r="X178" t="str">
            <v xml:space="preserve"> -</v>
          </cell>
          <cell r="Y178" t="str">
            <v>Winner FR•1415•A</v>
          </cell>
          <cell r="Z178" t="str">
            <v>Men   Winner FR•1630•A</v>
          </cell>
          <cell r="AC178" t="str">
            <v>Gilbert</v>
          </cell>
          <cell r="AD178" t="str">
            <v>Gast</v>
          </cell>
          <cell r="AE178" t="e">
            <v>#REF!</v>
          </cell>
        </row>
        <row r="179">
          <cell r="Q179" t="str">
            <v>Men-54</v>
          </cell>
          <cell r="R179">
            <v>40719</v>
          </cell>
          <cell r="S179" t="str">
            <v>09.45</v>
          </cell>
          <cell r="T179" t="str">
            <v>SA•0945•A</v>
          </cell>
          <cell r="U179" t="str">
            <v>Men Pl 1 - 4</v>
          </cell>
          <cell r="V179" t="str">
            <v>Gym A - Field A (Center Court)</v>
          </cell>
          <cell r="W179" t="str">
            <v>Winner FR•1630•A</v>
          </cell>
          <cell r="X179" t="str">
            <v xml:space="preserve"> -</v>
          </cell>
          <cell r="Y179" t="str">
            <v>Winner FR•1715•A</v>
          </cell>
          <cell r="Z179" t="str">
            <v>Men   Winner FR•1415•A</v>
          </cell>
          <cell r="AC179" t="str">
            <v>Gilbert</v>
          </cell>
          <cell r="AD179" t="str">
            <v>Gast</v>
          </cell>
          <cell r="AE179" t="e">
            <v>#REF!</v>
          </cell>
        </row>
        <row r="180">
          <cell r="Q180" t="str">
            <v>Women-18</v>
          </cell>
          <cell r="R180">
            <v>40719</v>
          </cell>
          <cell r="S180" t="str">
            <v>10.30</v>
          </cell>
          <cell r="T180" t="str">
            <v>SA•1030•A</v>
          </cell>
          <cell r="U180" t="str">
            <v>Women Pl 3</v>
          </cell>
          <cell r="V180" t="str">
            <v>Gym A - Field A (Center Court)</v>
          </cell>
          <cell r="W180" t="str">
            <v>Looser FR•1500•C</v>
          </cell>
          <cell r="X180" t="str">
            <v xml:space="preserve"> -</v>
          </cell>
          <cell r="Y180" t="str">
            <v>Looser FR•1545•C</v>
          </cell>
          <cell r="Z180" t="str">
            <v>Men   Winner FR•1715•A</v>
          </cell>
          <cell r="AC180" t="str">
            <v>Rechten</v>
          </cell>
          <cell r="AD180" t="str">
            <v>Gast</v>
          </cell>
          <cell r="AE180" t="e">
            <v>#REF!</v>
          </cell>
        </row>
        <row r="181">
          <cell r="Q181" t="str">
            <v>Men-62</v>
          </cell>
          <cell r="R181">
            <v>40719</v>
          </cell>
          <cell r="S181" t="str">
            <v>11.15</v>
          </cell>
          <cell r="T181" t="str">
            <v>SA•1115•A</v>
          </cell>
          <cell r="U181" t="str">
            <v>Men Pl 3</v>
          </cell>
          <cell r="V181" t="str">
            <v>Gym A - Field A (Center Court)</v>
          </cell>
          <cell r="W181" t="str">
            <v>Looser SA•0900•A</v>
          </cell>
          <cell r="X181" t="str">
            <v>-</v>
          </cell>
          <cell r="Y181" t="str">
            <v>Looser SA•0945•A</v>
          </cell>
          <cell r="Z181" t="str">
            <v>Wome  Looser FR•1545•C</v>
          </cell>
          <cell r="AC181" t="str">
            <v>Rechten</v>
          </cell>
          <cell r="AD181" t="str">
            <v>Davenschot</v>
          </cell>
          <cell r="AE181" t="e">
            <v>#REF!</v>
          </cell>
        </row>
        <row r="182">
          <cell r="Q182" t="str">
            <v>Senior men-16</v>
          </cell>
          <cell r="R182">
            <v>40719</v>
          </cell>
          <cell r="S182" t="str">
            <v>12.00</v>
          </cell>
          <cell r="T182" t="str">
            <v>SA•1200•A</v>
          </cell>
          <cell r="U182" t="str">
            <v>Senior men Pl 1</v>
          </cell>
          <cell r="V182" t="str">
            <v>Gym A - Field A (Center Court)</v>
          </cell>
          <cell r="W182" t="str">
            <v>1st Senior men</v>
          </cell>
          <cell r="X182" t="str">
            <v xml:space="preserve"> -</v>
          </cell>
          <cell r="Y182" t="str">
            <v>2nd Senior men</v>
          </cell>
          <cell r="Z182" t="str">
            <v>Men   Looser SA•0945•A</v>
          </cell>
          <cell r="AC182" t="str">
            <v>Wörzner</v>
          </cell>
          <cell r="AD182" t="str">
            <v>Davenschot</v>
          </cell>
          <cell r="AE182" t="e">
            <v>#REF!</v>
          </cell>
        </row>
        <row r="183">
          <cell r="Q183" t="str">
            <v>Women-17</v>
          </cell>
          <cell r="R183">
            <v>40719</v>
          </cell>
          <cell r="S183" t="str">
            <v>13.00</v>
          </cell>
          <cell r="T183" t="str">
            <v>SA•1300•A</v>
          </cell>
          <cell r="U183" t="str">
            <v>Women Pl 1</v>
          </cell>
          <cell r="V183" t="str">
            <v>Gym A - Field A (Center Court)</v>
          </cell>
          <cell r="W183" t="str">
            <v>Winner FR•1500•C</v>
          </cell>
          <cell r="X183" t="str">
            <v xml:space="preserve"> -</v>
          </cell>
          <cell r="Y183" t="str">
            <v>Winner FR•1545•C</v>
          </cell>
          <cell r="Z183" t="str">
            <v>Seni  2nd Senior men</v>
          </cell>
          <cell r="AC183" t="str">
            <v>Wörzner</v>
          </cell>
          <cell r="AD183" t="str">
            <v>Harden</v>
          </cell>
          <cell r="AE183" t="e">
            <v>#REF!</v>
          </cell>
        </row>
        <row r="184">
          <cell r="Q184" t="str">
            <v>Men-61</v>
          </cell>
          <cell r="R184">
            <v>40719</v>
          </cell>
          <cell r="S184" t="str">
            <v>14.00</v>
          </cell>
          <cell r="T184" t="str">
            <v>SA•1400•A</v>
          </cell>
          <cell r="U184" t="str">
            <v xml:space="preserve">Men Pl 1 </v>
          </cell>
          <cell r="V184" t="str">
            <v>Gym A - Field A (Center Court)</v>
          </cell>
          <cell r="W184" t="str">
            <v>Winner SA•0900•A</v>
          </cell>
          <cell r="X184" t="str">
            <v>-</v>
          </cell>
          <cell r="Y184" t="str">
            <v>Winner SA•0945•A</v>
          </cell>
          <cell r="Z184" t="str">
            <v>Wome  Winner FR•1545•C</v>
          </cell>
          <cell r="AC184" t="str">
            <v>Guzik</v>
          </cell>
          <cell r="AD184" t="str">
            <v>Harden</v>
          </cell>
          <cell r="AE184" t="e">
            <v>#REF!</v>
          </cell>
        </row>
        <row r="185">
          <cell r="R185">
            <v>40719</v>
          </cell>
          <cell r="S185" t="str">
            <v>14.30</v>
          </cell>
          <cell r="T185" t="str">
            <v>SA•1430•A</v>
          </cell>
          <cell r="U185" t="e">
            <v>#N/A</v>
          </cell>
          <cell r="V185" t="str">
            <v>Gym A - Field A (Center Court)</v>
          </cell>
          <cell r="W185" t="e">
            <v>#N/A</v>
          </cell>
          <cell r="X185" t="str">
            <v xml:space="preserve"> -</v>
          </cell>
          <cell r="Y185" t="e">
            <v>#N/A</v>
          </cell>
          <cell r="Z185" t="str">
            <v>Men   Winner SA•0945•A</v>
          </cell>
          <cell r="AC185">
            <v>0</v>
          </cell>
          <cell r="AD185">
            <v>0</v>
          </cell>
        </row>
        <row r="187">
          <cell r="W187" t="str">
            <v>Gym A - Field B</v>
          </cell>
        </row>
        <row r="189">
          <cell r="R189">
            <v>40719</v>
          </cell>
          <cell r="S189" t="str">
            <v>09.00</v>
          </cell>
          <cell r="T189" t="str">
            <v>SA•0900•B</v>
          </cell>
          <cell r="U189" t="e">
            <v>#N/A</v>
          </cell>
          <cell r="V189" t="str">
            <v>Gym A - Field A (Center Court)</v>
          </cell>
          <cell r="W189" t="e">
            <v>#N/A</v>
          </cell>
          <cell r="X189" t="str">
            <v xml:space="preserve"> -</v>
          </cell>
          <cell r="Y189" t="e">
            <v>#N/A</v>
          </cell>
          <cell r="Z189" t="e">
            <v>#N/A</v>
          </cell>
          <cell r="AC189" t="str">
            <v>Gilbert</v>
          </cell>
          <cell r="AD189" t="str">
            <v>Gast</v>
          </cell>
          <cell r="AE189" t="e">
            <v>#REF!</v>
          </cell>
        </row>
        <row r="190">
          <cell r="R190">
            <v>40719</v>
          </cell>
          <cell r="S190" t="str">
            <v>09.45</v>
          </cell>
          <cell r="T190" t="str">
            <v>SA•0945•B</v>
          </cell>
          <cell r="U190" t="e">
            <v>#N/A</v>
          </cell>
          <cell r="V190" t="str">
            <v>Gym A - Field A (Center Court)</v>
          </cell>
          <cell r="W190" t="e">
            <v>#N/A</v>
          </cell>
          <cell r="X190" t="str">
            <v xml:space="preserve"> -</v>
          </cell>
          <cell r="Y190" t="e">
            <v>#N/A</v>
          </cell>
          <cell r="Z190" t="e">
            <v>#N/A</v>
          </cell>
          <cell r="AC190" t="str">
            <v>Gilbert</v>
          </cell>
          <cell r="AD190" t="str">
            <v>Gast</v>
          </cell>
          <cell r="AE190" t="e">
            <v>#REF!</v>
          </cell>
        </row>
        <row r="191">
          <cell r="R191">
            <v>40719</v>
          </cell>
          <cell r="S191" t="str">
            <v>10.30</v>
          </cell>
          <cell r="T191" t="str">
            <v>SA•1030•B</v>
          </cell>
          <cell r="U191" t="e">
            <v>#N/A</v>
          </cell>
          <cell r="V191" t="str">
            <v>Gym A - Field A (Center Court)</v>
          </cell>
          <cell r="W191" t="e">
            <v>#N/A</v>
          </cell>
          <cell r="X191" t="str">
            <v xml:space="preserve"> -</v>
          </cell>
          <cell r="Y191" t="e">
            <v>#N/A</v>
          </cell>
          <cell r="Z191" t="e">
            <v>#N/A</v>
          </cell>
          <cell r="AC191" t="str">
            <v>Rechten</v>
          </cell>
          <cell r="AD191" t="str">
            <v>Gast</v>
          </cell>
          <cell r="AE191" t="e">
            <v>#REF!</v>
          </cell>
        </row>
        <row r="192">
          <cell r="R192">
            <v>40719</v>
          </cell>
          <cell r="S192" t="str">
            <v>11.15</v>
          </cell>
          <cell r="T192" t="str">
            <v>SA•1115•B</v>
          </cell>
          <cell r="U192" t="e">
            <v>#N/A</v>
          </cell>
          <cell r="V192" t="str">
            <v>Gym A - Field A (Center Court)</v>
          </cell>
          <cell r="W192" t="e">
            <v>#N/A</v>
          </cell>
          <cell r="X192" t="str">
            <v xml:space="preserve"> -</v>
          </cell>
          <cell r="Y192" t="e">
            <v>#N/A</v>
          </cell>
          <cell r="Z192" t="e">
            <v>#N/A</v>
          </cell>
          <cell r="AC192" t="str">
            <v>Rechten</v>
          </cell>
          <cell r="AD192" t="str">
            <v>Davenschot</v>
          </cell>
          <cell r="AE192" t="e">
            <v>#REF!</v>
          </cell>
        </row>
        <row r="193">
          <cell r="R193">
            <v>40719</v>
          </cell>
          <cell r="S193" t="str">
            <v>12.00</v>
          </cell>
          <cell r="T193" t="str">
            <v>SA•1200•B</v>
          </cell>
          <cell r="U193" t="e">
            <v>#N/A</v>
          </cell>
          <cell r="V193" t="str">
            <v>Gym A - Field A (Center Court)</v>
          </cell>
          <cell r="W193" t="e">
            <v>#N/A</v>
          </cell>
          <cell r="X193" t="str">
            <v xml:space="preserve"> -</v>
          </cell>
          <cell r="Y193" t="e">
            <v>#N/A</v>
          </cell>
          <cell r="Z193" t="e">
            <v>#N/A</v>
          </cell>
          <cell r="AC193" t="str">
            <v>Wörzner</v>
          </cell>
          <cell r="AD193" t="str">
            <v>Davenschot</v>
          </cell>
          <cell r="AE193" t="e">
            <v>#REF!</v>
          </cell>
        </row>
        <row r="194">
          <cell r="R194">
            <v>40719</v>
          </cell>
          <cell r="S194" t="str">
            <v>12.45</v>
          </cell>
          <cell r="T194" t="str">
            <v>SA•1245•B</v>
          </cell>
          <cell r="U194" t="e">
            <v>#N/A</v>
          </cell>
          <cell r="V194" t="str">
            <v>Gym A - Field A (Center Court)</v>
          </cell>
          <cell r="W194" t="e">
            <v>#N/A</v>
          </cell>
          <cell r="X194" t="str">
            <v xml:space="preserve"> -</v>
          </cell>
          <cell r="Y194" t="e">
            <v>#N/A</v>
          </cell>
          <cell r="Z194" t="e">
            <v>#N/A</v>
          </cell>
          <cell r="AC194" t="str">
            <v>Wörzner</v>
          </cell>
          <cell r="AD194" t="str">
            <v>Harden</v>
          </cell>
          <cell r="AE194" t="e">
            <v>#REF!</v>
          </cell>
        </row>
        <row r="195">
          <cell r="R195">
            <v>40719</v>
          </cell>
          <cell r="S195" t="str">
            <v>13.30</v>
          </cell>
          <cell r="T195" t="str">
            <v>SA•1330•B</v>
          </cell>
          <cell r="U195" t="e">
            <v>#N/A</v>
          </cell>
          <cell r="V195" t="str">
            <v>Gym A - Field A (Center Court)</v>
          </cell>
          <cell r="W195" t="e">
            <v>#N/A</v>
          </cell>
          <cell r="X195" t="str">
            <v xml:space="preserve"> -</v>
          </cell>
          <cell r="Y195" t="e">
            <v>#N/A</v>
          </cell>
          <cell r="Z195" t="e">
            <v>#N/A</v>
          </cell>
          <cell r="AC195" t="str">
            <v>Guzik</v>
          </cell>
          <cell r="AD195" t="str">
            <v>Harden</v>
          </cell>
          <cell r="AE195" t="e">
            <v>#REF!</v>
          </cell>
        </row>
        <row r="196">
          <cell r="R196">
            <v>40719</v>
          </cell>
          <cell r="S196" t="str">
            <v>14.30</v>
          </cell>
          <cell r="T196" t="str">
            <v>SA•1430•B</v>
          </cell>
          <cell r="V196" t="str">
            <v>Gym A - Field A (Center Court)</v>
          </cell>
          <cell r="X196" t="str">
            <v xml:space="preserve"> -</v>
          </cell>
          <cell r="Z196" t="e">
            <v>#N/A</v>
          </cell>
          <cell r="AC196">
            <v>0</v>
          </cell>
          <cell r="AD196">
            <v>0</v>
          </cell>
        </row>
        <row r="198">
          <cell r="W198" t="str">
            <v>Gym B - Field C</v>
          </cell>
        </row>
        <row r="200">
          <cell r="Q200" t="str">
            <v>Senior men-14</v>
          </cell>
          <cell r="R200">
            <v>40719</v>
          </cell>
          <cell r="S200" t="str">
            <v>09.00</v>
          </cell>
          <cell r="T200" t="str">
            <v>SA•0900•C</v>
          </cell>
          <cell r="U200" t="str">
            <v>Senior men</v>
          </cell>
          <cell r="V200" t="str">
            <v>Gym A - Field A (Center Court)</v>
          </cell>
          <cell r="W200" t="str">
            <v>BANK LEUMI 3</v>
          </cell>
          <cell r="X200" t="str">
            <v xml:space="preserve"> -</v>
          </cell>
          <cell r="Y200" t="str">
            <v>ASKÖ BBV acconomy Software</v>
          </cell>
          <cell r="Z200" t="str">
            <v>Men   Looser FR•1315•B</v>
          </cell>
          <cell r="AC200" t="str">
            <v>Góralski</v>
          </cell>
          <cell r="AD200" t="str">
            <v>Guzik</v>
          </cell>
          <cell r="AE200" t="e">
            <v>#REF!</v>
          </cell>
        </row>
        <row r="201">
          <cell r="Q201" t="str">
            <v>Men-59</v>
          </cell>
          <cell r="R201">
            <v>40719</v>
          </cell>
          <cell r="S201" t="str">
            <v>09.45</v>
          </cell>
          <cell r="T201" t="str">
            <v>SA•0945•C</v>
          </cell>
          <cell r="U201" t="str">
            <v>Men Pl 13- 16</v>
          </cell>
          <cell r="V201" t="str">
            <v>Gym B - Field C</v>
          </cell>
          <cell r="W201" t="str">
            <v>Looser FR•1315•B</v>
          </cell>
          <cell r="X201" t="str">
            <v xml:space="preserve"> -</v>
          </cell>
          <cell r="Y201" t="str">
            <v>Looser FR•1415•B</v>
          </cell>
          <cell r="Z201" t="str">
            <v>Seni  BANK LEUMI 3</v>
          </cell>
          <cell r="AC201" t="str">
            <v>Góralski</v>
          </cell>
          <cell r="AD201" t="str">
            <v>Guzik</v>
          </cell>
          <cell r="AE201" t="e">
            <v>#REF!</v>
          </cell>
        </row>
        <row r="202">
          <cell r="Q202" t="str">
            <v>Men-60</v>
          </cell>
          <cell r="R202">
            <v>40719</v>
          </cell>
          <cell r="S202" t="str">
            <v>10.30</v>
          </cell>
          <cell r="T202" t="str">
            <v>SA•1030•C</v>
          </cell>
          <cell r="U202" t="str">
            <v>Men Pl 13- 16</v>
          </cell>
          <cell r="V202" t="str">
            <v>Gym B - Field C</v>
          </cell>
          <cell r="W202" t="str">
            <v>Looser FR•1630•B</v>
          </cell>
          <cell r="X202" t="str">
            <v xml:space="preserve"> -</v>
          </cell>
          <cell r="Y202" t="str">
            <v>Looser FR•1715•B</v>
          </cell>
          <cell r="Z202" t="str">
            <v>Men   Looser FR•1415•B</v>
          </cell>
          <cell r="AC202" t="str">
            <v>Ulu</v>
          </cell>
          <cell r="AD202" t="str">
            <v>Wieszner</v>
          </cell>
          <cell r="AE202" t="e">
            <v>#REF!</v>
          </cell>
        </row>
        <row r="203">
          <cell r="Q203" t="str">
            <v>Men-55</v>
          </cell>
          <cell r="R203">
            <v>40719</v>
          </cell>
          <cell r="S203" t="str">
            <v>11.15</v>
          </cell>
          <cell r="T203" t="str">
            <v>SA•1115•C</v>
          </cell>
          <cell r="U203" t="str">
            <v>Men Pl 5 - 8</v>
          </cell>
          <cell r="V203" t="str">
            <v>Gym B - Field C</v>
          </cell>
          <cell r="W203" t="str">
            <v>Looser FR•1315•A</v>
          </cell>
          <cell r="X203" t="str">
            <v xml:space="preserve"> -</v>
          </cell>
          <cell r="Y203" t="str">
            <v>Looser FR•1415•A</v>
          </cell>
          <cell r="Z203" t="str">
            <v>Men   Looser FR•1715•B</v>
          </cell>
          <cell r="AC203" t="str">
            <v>Ulu</v>
          </cell>
          <cell r="AD203" t="str">
            <v>Wieszner</v>
          </cell>
          <cell r="AE203" t="e">
            <v>#REF!</v>
          </cell>
        </row>
        <row r="204">
          <cell r="Q204" t="str">
            <v>Men-56</v>
          </cell>
          <cell r="R204">
            <v>40719</v>
          </cell>
          <cell r="S204" t="str">
            <v>12.00</v>
          </cell>
          <cell r="T204" t="str">
            <v>SA•1200•C</v>
          </cell>
          <cell r="U204" t="str">
            <v>Men Pl 5 - 8</v>
          </cell>
          <cell r="V204" t="str">
            <v>Gym B - Field C</v>
          </cell>
          <cell r="W204" t="str">
            <v>Looser FR•1630•A</v>
          </cell>
          <cell r="X204" t="str">
            <v xml:space="preserve"> -</v>
          </cell>
          <cell r="Y204" t="str">
            <v>Looser FR•1715•A</v>
          </cell>
          <cell r="Z204" t="str">
            <v>Men   Looser FR•1415•A</v>
          </cell>
          <cell r="AC204" t="str">
            <v>Ulu</v>
          </cell>
          <cell r="AD204" t="str">
            <v>Wieszner</v>
          </cell>
          <cell r="AE204" t="e">
            <v>#REF!</v>
          </cell>
        </row>
        <row r="205">
          <cell r="Q205" t="str">
            <v>Men-85</v>
          </cell>
          <cell r="R205">
            <v>40719</v>
          </cell>
          <cell r="S205" t="str">
            <v>12.45</v>
          </cell>
          <cell r="T205" t="str">
            <v>SA•1245•C</v>
          </cell>
          <cell r="U205" t="str">
            <v>Men Gr 25 - 27</v>
          </cell>
          <cell r="V205" t="str">
            <v>Gym B - Field C</v>
          </cell>
          <cell r="W205" t="str">
            <v>4th Group 4</v>
          </cell>
          <cell r="X205" t="str">
            <v xml:space="preserve"> -</v>
          </cell>
          <cell r="Y205" t="str">
            <v>4th Group 1</v>
          </cell>
          <cell r="Z205" t="str">
            <v>Men   Looser FR•1715•A</v>
          </cell>
          <cell r="AC205" t="str">
            <v>Ulu</v>
          </cell>
          <cell r="AD205" t="str">
            <v>Wieszner</v>
          </cell>
          <cell r="AE205" t="e">
            <v>#REF!</v>
          </cell>
        </row>
        <row r="206">
          <cell r="R206">
            <v>40719</v>
          </cell>
          <cell r="S206" t="str">
            <v>13.30</v>
          </cell>
          <cell r="T206" t="str">
            <v>SA•1330•C</v>
          </cell>
          <cell r="U206" t="e">
            <v>#N/A</v>
          </cell>
          <cell r="V206" t="str">
            <v>Gym B - Field C</v>
          </cell>
          <cell r="W206" t="e">
            <v>#N/A</v>
          </cell>
          <cell r="X206" t="str">
            <v xml:space="preserve"> -</v>
          </cell>
          <cell r="Y206" t="e">
            <v>#N/A</v>
          </cell>
          <cell r="Z206" t="str">
            <v>Men   4th Group 1</v>
          </cell>
          <cell r="AC206">
            <v>0</v>
          </cell>
          <cell r="AD206">
            <v>0</v>
          </cell>
          <cell r="AE206" t="e">
            <v>#REF!</v>
          </cell>
        </row>
        <row r="207">
          <cell r="R207">
            <v>40719</v>
          </cell>
          <cell r="S207" t="str">
            <v>14.30</v>
          </cell>
          <cell r="T207" t="str">
            <v>SA•1430•C</v>
          </cell>
          <cell r="U207" t="e">
            <v>#N/A</v>
          </cell>
          <cell r="V207" t="str">
            <v>Gym B - Field C</v>
          </cell>
          <cell r="W207" t="e">
            <v>#N/A</v>
          </cell>
          <cell r="X207" t="str">
            <v xml:space="preserve"> -</v>
          </cell>
          <cell r="Y207" t="e">
            <v>#N/A</v>
          </cell>
          <cell r="Z207" t="e">
            <v>#N/A</v>
          </cell>
          <cell r="AC207">
            <v>0</v>
          </cell>
          <cell r="AD207">
            <v>0</v>
          </cell>
          <cell r="AE207" t="e">
            <v>#REF!</v>
          </cell>
        </row>
        <row r="210">
          <cell r="W210" t="str">
            <v>Gym B - Field D</v>
          </cell>
        </row>
        <row r="212">
          <cell r="Q212" t="str">
            <v>Senior men-13</v>
          </cell>
          <cell r="R212">
            <v>40719</v>
          </cell>
          <cell r="S212" t="str">
            <v>09.00</v>
          </cell>
          <cell r="T212" t="str">
            <v>SA•0900•D</v>
          </cell>
          <cell r="U212" t="str">
            <v>Senior men</v>
          </cell>
          <cell r="V212" t="str">
            <v>Gym A - Field A (Center Court)</v>
          </cell>
          <cell r="W212" t="str">
            <v>SAS BBC 3</v>
          </cell>
          <cell r="X212" t="str">
            <v xml:space="preserve"> -</v>
          </cell>
          <cell r="Y212" t="str">
            <v>LUFTHANSA Sportverein 2</v>
          </cell>
          <cell r="Z212" t="str">
            <v>Seni  EDUCATION MINISTRY</v>
          </cell>
          <cell r="AC212" t="str">
            <v>Kec</v>
          </cell>
          <cell r="AD212" t="str">
            <v>Jerab</v>
          </cell>
          <cell r="AE212" t="e">
            <v>#REF!</v>
          </cell>
        </row>
        <row r="213">
          <cell r="Q213" t="str">
            <v>Senior men-15</v>
          </cell>
          <cell r="R213">
            <v>40719</v>
          </cell>
          <cell r="S213" t="str">
            <v>09.45</v>
          </cell>
          <cell r="T213" t="str">
            <v>SA•0945•D</v>
          </cell>
          <cell r="U213" t="str">
            <v>Senior men</v>
          </cell>
          <cell r="V213" t="str">
            <v>Gym A - Field B</v>
          </cell>
          <cell r="W213" t="str">
            <v>EDUCATION MINISTRY</v>
          </cell>
          <cell r="X213" t="str">
            <v xml:space="preserve"> -</v>
          </cell>
          <cell r="Y213" t="str">
            <v>TUKUMS 2</v>
          </cell>
          <cell r="Z213" t="str">
            <v>Seni  SAS BBC 3</v>
          </cell>
          <cell r="AC213" t="str">
            <v>Kec</v>
          </cell>
          <cell r="AD213" t="str">
            <v>Jerab</v>
          </cell>
          <cell r="AE213" t="e">
            <v>#REF!</v>
          </cell>
        </row>
        <row r="214">
          <cell r="Q214" t="str">
            <v>Men-57</v>
          </cell>
          <cell r="R214">
            <v>40719</v>
          </cell>
          <cell r="S214" t="str">
            <v>10.30</v>
          </cell>
          <cell r="T214" t="str">
            <v>SA•1030•D</v>
          </cell>
          <cell r="U214" t="str">
            <v>Men Pl 9 - 12</v>
          </cell>
          <cell r="V214" t="str">
            <v>Gym B - Field D</v>
          </cell>
          <cell r="W214" t="str">
            <v>Winner FR•1315•B</v>
          </cell>
          <cell r="X214" t="str">
            <v xml:space="preserve"> -</v>
          </cell>
          <cell r="Y214" t="str">
            <v>Winner FR•1415•B</v>
          </cell>
          <cell r="Z214" t="str">
            <v>Seni  TUKUMS 2</v>
          </cell>
          <cell r="AC214" t="str">
            <v>Willemze</v>
          </cell>
          <cell r="AD214" t="str">
            <v>Sinterniklaas</v>
          </cell>
          <cell r="AE214" t="e">
            <v>#REF!</v>
          </cell>
        </row>
        <row r="215">
          <cell r="Q215" t="str">
            <v>Men-58</v>
          </cell>
          <cell r="R215">
            <v>40719</v>
          </cell>
          <cell r="S215" t="str">
            <v>11.15</v>
          </cell>
          <cell r="T215" t="str">
            <v>SA•1115•D</v>
          </cell>
          <cell r="U215" t="str">
            <v>Men Pl 9 - 12</v>
          </cell>
          <cell r="V215" t="str">
            <v>Gym B - Field D</v>
          </cell>
          <cell r="W215" t="str">
            <v>Winner FR•1630•B</v>
          </cell>
          <cell r="X215" t="str">
            <v xml:space="preserve"> -</v>
          </cell>
          <cell r="Y215" t="str">
            <v>Winner FR•1715•B</v>
          </cell>
          <cell r="Z215" t="str">
            <v>Men   Winner FR•1415•B</v>
          </cell>
          <cell r="AC215" t="str">
            <v>Willemze</v>
          </cell>
          <cell r="AD215" t="str">
            <v>Sinterniklaas</v>
          </cell>
          <cell r="AE215" t="e">
            <v>#REF!</v>
          </cell>
        </row>
        <row r="216">
          <cell r="Q216" t="str">
            <v>Men-80</v>
          </cell>
          <cell r="R216">
            <v>40719</v>
          </cell>
          <cell r="S216" t="str">
            <v>12.00</v>
          </cell>
          <cell r="T216" t="str">
            <v>SA•1200•D</v>
          </cell>
          <cell r="U216" t="str">
            <v>Men Pl 21  - 24</v>
          </cell>
          <cell r="V216" t="str">
            <v>Gym B - Field D</v>
          </cell>
          <cell r="W216" t="str">
            <v>Looser FR•1500•D</v>
          </cell>
          <cell r="X216" t="str">
            <v xml:space="preserve"> -</v>
          </cell>
          <cell r="Y216" t="str">
            <v>Looser FR•1145•D</v>
          </cell>
          <cell r="Z216" t="str">
            <v>Men   Winner FR•1715•B</v>
          </cell>
          <cell r="AC216" t="str">
            <v>Willemze</v>
          </cell>
          <cell r="AD216" t="str">
            <v>Sinterniklaas</v>
          </cell>
          <cell r="AE216" t="e">
            <v>#REF!</v>
          </cell>
        </row>
        <row r="217">
          <cell r="R217">
            <v>40719</v>
          </cell>
          <cell r="S217" t="str">
            <v>12.45</v>
          </cell>
          <cell r="T217" t="str">
            <v>SA•1245•D</v>
          </cell>
          <cell r="U217" t="e">
            <v>#N/A</v>
          </cell>
          <cell r="V217" t="str">
            <v>Gym B - Field D</v>
          </cell>
          <cell r="W217" t="e">
            <v>#N/A</v>
          </cell>
          <cell r="X217" t="str">
            <v xml:space="preserve"> -</v>
          </cell>
          <cell r="Y217" t="e">
            <v>#N/A</v>
          </cell>
          <cell r="Z217" t="str">
            <v>Men   Looser FR•1145•D</v>
          </cell>
          <cell r="AC217">
            <v>0</v>
          </cell>
          <cell r="AD217">
            <v>0</v>
          </cell>
          <cell r="AE217" t="e">
            <v>#REF!</v>
          </cell>
        </row>
        <row r="218">
          <cell r="R218">
            <v>40719</v>
          </cell>
          <cell r="S218" t="str">
            <v>13.30</v>
          </cell>
          <cell r="T218" t="str">
            <v>SA•1330•D</v>
          </cell>
          <cell r="U218" t="e">
            <v>#N/A</v>
          </cell>
          <cell r="V218" t="str">
            <v>Gym B - Field D</v>
          </cell>
          <cell r="W218" t="e">
            <v>#N/A</v>
          </cell>
          <cell r="X218" t="str">
            <v xml:space="preserve"> -</v>
          </cell>
          <cell r="Y218" t="e">
            <v>#N/A</v>
          </cell>
          <cell r="Z218" t="e">
            <v>#N/A</v>
          </cell>
          <cell r="AC218">
            <v>0</v>
          </cell>
          <cell r="AD218">
            <v>0</v>
          </cell>
          <cell r="AE218" t="e">
            <v>#REF!</v>
          </cell>
        </row>
        <row r="221">
          <cell r="W221" t="str">
            <v>- Ansetzung -</v>
          </cell>
        </row>
        <row r="222">
          <cell r="R222" t="e">
            <v>#N/A</v>
          </cell>
          <cell r="S222" t="str">
            <v>.</v>
          </cell>
          <cell r="V222" t="e">
            <v>#N/A</v>
          </cell>
          <cell r="Z222" t="e">
            <v>#N/A</v>
          </cell>
        </row>
        <row r="432">
          <cell r="S432" t="str">
            <v>Zeit</v>
          </cell>
          <cell r="T432" t="str">
            <v>Spielnr.</v>
          </cell>
          <cell r="U432" t="str">
            <v>Liga</v>
          </cell>
          <cell r="V432" t="str">
            <v>Halle</v>
          </cell>
          <cell r="W432" t="str">
            <v>Team A</v>
          </cell>
          <cell r="Y432" t="str">
            <v>Team B</v>
          </cell>
          <cell r="Z432" t="str">
            <v>Kampfgericht</v>
          </cell>
          <cell r="AA432" t="str">
            <v>Erg A</v>
          </cell>
          <cell r="AB432" t="str">
            <v>Erg B</v>
          </cell>
        </row>
        <row r="433">
          <cell r="S433" t="str">
            <v>Zeit</v>
          </cell>
          <cell r="T433" t="str">
            <v>Spielnr.</v>
          </cell>
          <cell r="U433" t="str">
            <v>Liga</v>
          </cell>
          <cell r="V433" t="str">
            <v>Halle</v>
          </cell>
          <cell r="W433" t="str">
            <v>Team A</v>
          </cell>
          <cell r="Y433" t="str">
            <v>Team B</v>
          </cell>
          <cell r="Z433" t="str">
            <v>Kampfgericht</v>
          </cell>
          <cell r="AA433" t="str">
            <v>Erg A</v>
          </cell>
          <cell r="AB433" t="str">
            <v>Erg B</v>
          </cell>
        </row>
        <row r="434">
          <cell r="S434" t="str">
            <v>Zeit</v>
          </cell>
          <cell r="T434" t="str">
            <v>Spielnr.</v>
          </cell>
          <cell r="U434" t="str">
            <v>Liga</v>
          </cell>
          <cell r="V434" t="str">
            <v>Halle</v>
          </cell>
          <cell r="W434" t="str">
            <v>Team A</v>
          </cell>
          <cell r="Y434" t="str">
            <v>Team B</v>
          </cell>
          <cell r="Z434" t="str">
            <v>Kampfgericht</v>
          </cell>
          <cell r="AA434" t="str">
            <v>Erg A</v>
          </cell>
          <cell r="AB434" t="str">
            <v>Erg B</v>
          </cell>
        </row>
        <row r="435">
          <cell r="S435" t="str">
            <v>Zeit</v>
          </cell>
          <cell r="T435" t="str">
            <v>Spielnr.</v>
          </cell>
          <cell r="U435" t="str">
            <v>Liga</v>
          </cell>
          <cell r="V435" t="str">
            <v>Halle</v>
          </cell>
          <cell r="W435" t="str">
            <v>Team A</v>
          </cell>
          <cell r="Y435" t="str">
            <v>Team B</v>
          </cell>
          <cell r="Z435" t="str">
            <v>Kampfgericht</v>
          </cell>
          <cell r="AA435" t="str">
            <v>Erg A</v>
          </cell>
          <cell r="AB435" t="str">
            <v>Erg B</v>
          </cell>
        </row>
        <row r="436">
          <cell r="S436" t="str">
            <v>Zeit</v>
          </cell>
          <cell r="T436" t="str">
            <v>Spielnr.</v>
          </cell>
          <cell r="U436" t="str">
            <v>Liga</v>
          </cell>
          <cell r="V436" t="str">
            <v>Halle</v>
          </cell>
          <cell r="W436" t="str">
            <v>Team A</v>
          </cell>
          <cell r="Y436" t="str">
            <v>Team B</v>
          </cell>
          <cell r="Z436" t="str">
            <v>Kampfgericht</v>
          </cell>
          <cell r="AA436" t="str">
            <v>Erg A</v>
          </cell>
          <cell r="AB436" t="str">
            <v>Erg B</v>
          </cell>
        </row>
        <row r="437">
          <cell r="S437" t="str">
            <v>Zeit</v>
          </cell>
          <cell r="T437" t="str">
            <v>Spielnr.</v>
          </cell>
          <cell r="U437" t="str">
            <v>Liga</v>
          </cell>
          <cell r="V437" t="str">
            <v>Halle</v>
          </cell>
          <cell r="W437" t="str">
            <v>Team A</v>
          </cell>
          <cell r="Y437" t="str">
            <v>Team B</v>
          </cell>
          <cell r="Z437" t="str">
            <v>Kampfgericht</v>
          </cell>
          <cell r="AA437" t="str">
            <v>Erg A</v>
          </cell>
          <cell r="AB437" t="str">
            <v>Erg B</v>
          </cell>
        </row>
        <row r="438">
          <cell r="S438" t="str">
            <v>Zeit</v>
          </cell>
          <cell r="T438" t="str">
            <v>Spielnr.</v>
          </cell>
          <cell r="U438" t="str">
            <v>Liga</v>
          </cell>
          <cell r="V438" t="str">
            <v>Halle</v>
          </cell>
          <cell r="W438" t="str">
            <v>Team A</v>
          </cell>
          <cell r="Y438" t="str">
            <v>Team B</v>
          </cell>
          <cell r="Z438" t="str">
            <v>Kampfgericht</v>
          </cell>
          <cell r="AA438" t="str">
            <v>Erg A</v>
          </cell>
          <cell r="AB438" t="str">
            <v>Erg B</v>
          </cell>
        </row>
        <row r="439">
          <cell r="S439" t="str">
            <v>Zeit</v>
          </cell>
          <cell r="T439" t="str">
            <v>Spielnr.</v>
          </cell>
          <cell r="U439" t="str">
            <v>Liga</v>
          </cell>
          <cell r="V439" t="str">
            <v>Halle</v>
          </cell>
          <cell r="W439" t="str">
            <v>Team A</v>
          </cell>
          <cell r="Y439" t="str">
            <v>Team B</v>
          </cell>
          <cell r="Z439" t="str">
            <v>Kampfgericht</v>
          </cell>
          <cell r="AA439" t="str">
            <v>Erg A</v>
          </cell>
          <cell r="AB439" t="str">
            <v>Erg B</v>
          </cell>
        </row>
        <row r="440">
          <cell r="W440" t="str">
            <v>Halle E - Field A</v>
          </cell>
        </row>
        <row r="441">
          <cell r="W441" t="str">
            <v>Halle E - Field A</v>
          </cell>
        </row>
        <row r="442">
          <cell r="W442" t="str">
            <v>Halle E - Field A</v>
          </cell>
        </row>
        <row r="443">
          <cell r="W443" t="str">
            <v>Halle F - Onkel-Tom-Halle</v>
          </cell>
        </row>
        <row r="444">
          <cell r="W444" t="str">
            <v>Halle F - Onkel-Tom-Halle</v>
          </cell>
        </row>
        <row r="445">
          <cell r="W445" t="str">
            <v>Halle F - Onkel-Tom-Halle</v>
          </cell>
        </row>
        <row r="446">
          <cell r="W446" t="str">
            <v>Halle J - O S Z</v>
          </cell>
        </row>
        <row r="447">
          <cell r="W447" t="str">
            <v>Halle J - O S Z</v>
          </cell>
        </row>
        <row r="448">
          <cell r="W448" t="str">
            <v>Halle J - O S Z</v>
          </cell>
        </row>
        <row r="449">
          <cell r="W449" t="str">
            <v>Halle VC - Ostpreußendamm ?????</v>
          </cell>
        </row>
        <row r="450">
          <cell r="W450" t="str">
            <v>Halle VC - Ostpreußendamm ?????</v>
          </cell>
        </row>
        <row r="451">
          <cell r="W451" t="str">
            <v>Halle VC - Ostpreußendamm ?????</v>
          </cell>
        </row>
        <row r="452">
          <cell r="W452" t="str">
            <v xml:space="preserve">Halle  - </v>
          </cell>
        </row>
        <row r="453">
          <cell r="W453" t="str">
            <v xml:space="preserve">Halle  - </v>
          </cell>
        </row>
        <row r="454">
          <cell r="W454" t="str">
            <v xml:space="preserve">Halle  - </v>
          </cell>
        </row>
        <row r="455">
          <cell r="W455" t="str">
            <v xml:space="preserve">Halle  - </v>
          </cell>
        </row>
        <row r="456">
          <cell r="W456" t="str">
            <v xml:space="preserve">Halle  - </v>
          </cell>
        </row>
        <row r="457">
          <cell r="W457" t="str">
            <v xml:space="preserve">Halle  - </v>
          </cell>
        </row>
        <row r="458">
          <cell r="W458" t="str">
            <v>Donnerstag, den 23.06.2011</v>
          </cell>
        </row>
        <row r="459">
          <cell r="W459" t="str">
            <v>Donnerstag, den 23.06.2011</v>
          </cell>
        </row>
        <row r="460">
          <cell r="W460" t="str">
            <v>Freitag, den 24.06.2011</v>
          </cell>
        </row>
        <row r="461">
          <cell r="W461" t="str">
            <v>Freitag, den 24.06.2011</v>
          </cell>
        </row>
        <row r="462">
          <cell r="W462" t="str">
            <v>Samstag, den 25.06.2011</v>
          </cell>
        </row>
        <row r="463">
          <cell r="W463" t="str">
            <v>Samstag, den 25.06.2011</v>
          </cell>
        </row>
        <row r="464">
          <cell r="W464" t="str">
            <v>Samstag, den 25.06.2011</v>
          </cell>
        </row>
        <row r="465">
          <cell r="W465" t="str">
            <v>Samstag, den 25.06.2011</v>
          </cell>
        </row>
        <row r="466">
          <cell r="Q466" t="str">
            <v>x</v>
          </cell>
          <cell r="R466" t="str">
            <v>x</v>
          </cell>
          <cell r="S466" t="str">
            <v>x</v>
          </cell>
          <cell r="T466" t="str">
            <v>x</v>
          </cell>
          <cell r="U466" t="str">
            <v>x</v>
          </cell>
          <cell r="V466" t="str">
            <v>x</v>
          </cell>
          <cell r="W466" t="str">
            <v>x</v>
          </cell>
          <cell r="X466" t="str">
            <v>x</v>
          </cell>
          <cell r="Y466" t="str">
            <v>x</v>
          </cell>
          <cell r="Z466" t="str">
            <v>x</v>
          </cell>
          <cell r="AA466" t="str">
            <v>x</v>
          </cell>
          <cell r="AB466" t="str">
            <v>x</v>
          </cell>
          <cell r="AC466" t="str">
            <v>x</v>
          </cell>
          <cell r="AD466" t="str">
            <v>x</v>
          </cell>
          <cell r="AE466" t="str">
            <v>x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93"/>
  <sheetViews>
    <sheetView showGridLines="0" topLeftCell="A8" zoomScaleNormal="100" workbookViewId="0">
      <selection activeCell="V16" sqref="V16:W16"/>
    </sheetView>
  </sheetViews>
  <sheetFormatPr baseColWidth="10" defaultRowHeight="12.75" x14ac:dyDescent="0.2"/>
  <cols>
    <col min="1" max="39" width="2.28515625" style="3" customWidth="1"/>
    <col min="40" max="40" width="2.7109375" style="3" customWidth="1"/>
    <col min="41" max="42" width="2.28515625" style="4" hidden="1" customWidth="1"/>
    <col min="43" max="58" width="2.28515625" style="3" hidden="1" customWidth="1"/>
    <col min="59" max="59" width="5.7109375" style="3" hidden="1" customWidth="1"/>
    <col min="60" max="16384" width="11.42578125" style="3"/>
  </cols>
  <sheetData>
    <row r="1" spans="1:41" hidden="1" x14ac:dyDescent="0.2">
      <c r="A1" s="182" t="s">
        <v>56</v>
      </c>
      <c r="B1" s="182"/>
      <c r="C1" s="182"/>
      <c r="D1" s="182"/>
      <c r="E1" s="182"/>
      <c r="F1" s="182"/>
      <c r="G1" s="182"/>
      <c r="H1" s="205" t="s">
        <v>83</v>
      </c>
      <c r="I1" s="205"/>
      <c r="J1" s="205"/>
      <c r="AO1" s="3"/>
    </row>
    <row r="2" spans="1:41" ht="15" x14ac:dyDescent="0.2">
      <c r="A2" s="206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8"/>
    </row>
    <row r="3" spans="1:41" ht="18" x14ac:dyDescent="0.25">
      <c r="A3" s="209" t="s">
        <v>68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1"/>
    </row>
    <row r="4" spans="1:41" ht="18" x14ac:dyDescent="0.25">
      <c r="A4" s="212" t="s">
        <v>73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1"/>
    </row>
    <row r="5" spans="1:41" ht="18" x14ac:dyDescent="0.25">
      <c r="A5" s="213" t="s">
        <v>69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5"/>
    </row>
    <row r="6" spans="1:41" ht="18" x14ac:dyDescent="0.25">
      <c r="A6" s="199" t="s">
        <v>1</v>
      </c>
      <c r="B6" s="199"/>
      <c r="C6" s="199"/>
      <c r="D6" s="199"/>
      <c r="E6" s="199"/>
      <c r="F6" s="200" t="s">
        <v>70</v>
      </c>
      <c r="G6" s="200"/>
      <c r="H6" s="200"/>
      <c r="I6" s="200"/>
      <c r="J6" s="200"/>
      <c r="K6" s="201" t="s">
        <v>71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</row>
    <row r="7" spans="1:4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3"/>
      <c r="AD7" s="22"/>
      <c r="AE7" s="24"/>
      <c r="AF7" s="22"/>
      <c r="AG7" s="22"/>
      <c r="AH7" s="24"/>
      <c r="AI7" s="25"/>
      <c r="AJ7" s="25"/>
      <c r="AK7" s="22"/>
      <c r="AL7" s="22"/>
      <c r="AM7" s="22"/>
      <c r="AN7" s="22"/>
    </row>
    <row r="8" spans="1:41" x14ac:dyDescent="0.2">
      <c r="A8" s="22"/>
      <c r="B8" s="202" t="s">
        <v>2</v>
      </c>
      <c r="C8" s="202"/>
      <c r="D8" s="202"/>
      <c r="E8" s="202"/>
      <c r="F8" s="27"/>
      <c r="G8" s="27"/>
      <c r="H8" s="202" t="s">
        <v>3</v>
      </c>
      <c r="I8" s="202"/>
      <c r="J8" s="202"/>
      <c r="K8" s="202"/>
      <c r="L8" s="27"/>
      <c r="M8" s="27"/>
      <c r="N8" s="202" t="s">
        <v>4</v>
      </c>
      <c r="O8" s="202"/>
      <c r="P8" s="202"/>
      <c r="Q8" s="202"/>
      <c r="R8" s="27"/>
      <c r="S8" s="27"/>
      <c r="T8" s="202" t="s">
        <v>5</v>
      </c>
      <c r="U8" s="202"/>
      <c r="V8" s="202"/>
      <c r="W8" s="202"/>
      <c r="X8" s="22"/>
      <c r="Y8" s="22"/>
      <c r="Z8" s="203" t="s">
        <v>13</v>
      </c>
      <c r="AA8" s="203"/>
      <c r="AB8" s="203"/>
      <c r="AC8" s="203"/>
      <c r="AD8" s="203"/>
      <c r="AE8" s="22"/>
      <c r="AF8" s="203" t="s">
        <v>14</v>
      </c>
      <c r="AG8" s="203"/>
      <c r="AH8" s="203"/>
      <c r="AI8" s="203"/>
      <c r="AJ8" s="203"/>
      <c r="AK8" s="22"/>
      <c r="AL8" s="22"/>
      <c r="AM8" s="22"/>
      <c r="AN8" s="22"/>
    </row>
    <row r="9" spans="1:41" x14ac:dyDescent="0.2">
      <c r="A9" s="22"/>
      <c r="B9" s="197" t="s">
        <v>60</v>
      </c>
      <c r="C9" s="197"/>
      <c r="D9" s="197"/>
      <c r="E9" s="197"/>
      <c r="F9" s="22"/>
      <c r="G9" s="22"/>
      <c r="H9" s="197" t="s">
        <v>87</v>
      </c>
      <c r="I9" s="197"/>
      <c r="J9" s="197"/>
      <c r="K9" s="197"/>
      <c r="L9" s="22"/>
      <c r="M9" s="22"/>
      <c r="N9" s="197" t="s">
        <v>88</v>
      </c>
      <c r="O9" s="197"/>
      <c r="P9" s="197"/>
      <c r="Q9" s="197"/>
      <c r="R9" s="22"/>
      <c r="S9" s="22"/>
      <c r="T9" s="197" t="s">
        <v>89</v>
      </c>
      <c r="U9" s="197"/>
      <c r="V9" s="197"/>
      <c r="W9" s="197"/>
      <c r="X9" s="22"/>
      <c r="Y9" s="22"/>
      <c r="Z9" s="26" t="s">
        <v>15</v>
      </c>
      <c r="AA9" s="26"/>
      <c r="AB9" s="197" t="str">
        <f>IF(AC52=2,B52,IF(AC53=2,B53,IF(AC54=2,B54,IF(AC55=2,B55,""))))</f>
        <v/>
      </c>
      <c r="AC9" s="197"/>
      <c r="AD9" s="197"/>
      <c r="AE9" s="22"/>
      <c r="AF9" s="26" t="s">
        <v>17</v>
      </c>
      <c r="AG9" s="26"/>
      <c r="AH9" s="197" t="str">
        <f>IF(AC58=2,B58,IF(AC59=2,B59,IF(AC60=2,B60,IF(AC61=2,B61,""))))</f>
        <v/>
      </c>
      <c r="AI9" s="197"/>
      <c r="AJ9" s="197"/>
      <c r="AK9" s="22"/>
      <c r="AL9" s="22"/>
      <c r="AM9" s="22"/>
      <c r="AN9" s="22"/>
    </row>
    <row r="10" spans="1:41" x14ac:dyDescent="0.2">
      <c r="A10" s="22"/>
      <c r="B10" s="197" t="s">
        <v>90</v>
      </c>
      <c r="C10" s="197"/>
      <c r="D10" s="197"/>
      <c r="E10" s="197"/>
      <c r="F10" s="22"/>
      <c r="G10" s="22"/>
      <c r="H10" s="197" t="s">
        <v>91</v>
      </c>
      <c r="I10" s="197"/>
      <c r="J10" s="197"/>
      <c r="K10" s="197"/>
      <c r="L10" s="22"/>
      <c r="M10" s="22"/>
      <c r="N10" s="197" t="s">
        <v>92</v>
      </c>
      <c r="O10" s="197"/>
      <c r="P10" s="197"/>
      <c r="Q10" s="197"/>
      <c r="R10" s="22"/>
      <c r="S10" s="22"/>
      <c r="T10" s="197" t="s">
        <v>93</v>
      </c>
      <c r="U10" s="197"/>
      <c r="V10" s="197"/>
      <c r="W10" s="197"/>
      <c r="X10" s="22"/>
      <c r="Y10" s="22"/>
      <c r="Z10" s="26" t="s">
        <v>18</v>
      </c>
      <c r="AA10" s="26"/>
      <c r="AB10" s="197" t="str">
        <f>IF(AC70=2,B70,IF(AC71=2,B71,IF(AC72=2,B72,IF(AC73=2,B73,""))))</f>
        <v/>
      </c>
      <c r="AC10" s="197"/>
      <c r="AD10" s="197"/>
      <c r="AE10" s="22"/>
      <c r="AF10" s="26" t="s">
        <v>16</v>
      </c>
      <c r="AG10" s="26"/>
      <c r="AH10" s="197" t="str">
        <f>IF(AC64=2,B64,IF(AC65=2,B65,IF(AC66=2,B66,IF(AC67=2,B67,""))))</f>
        <v/>
      </c>
      <c r="AI10" s="197"/>
      <c r="AJ10" s="197"/>
      <c r="AK10" s="22"/>
      <c r="AL10" s="22"/>
      <c r="AM10" s="22"/>
      <c r="AN10" s="22"/>
    </row>
    <row r="11" spans="1:41" x14ac:dyDescent="0.2">
      <c r="A11" s="22"/>
      <c r="B11" s="197" t="s">
        <v>63</v>
      </c>
      <c r="C11" s="197"/>
      <c r="D11" s="197"/>
      <c r="E11" s="197"/>
      <c r="F11" s="22"/>
      <c r="G11" s="22"/>
      <c r="H11" s="197" t="s">
        <v>94</v>
      </c>
      <c r="I11" s="197"/>
      <c r="J11" s="197"/>
      <c r="K11" s="197"/>
      <c r="L11" s="22"/>
      <c r="M11" s="22"/>
      <c r="N11" s="197" t="s">
        <v>23</v>
      </c>
      <c r="O11" s="197"/>
      <c r="P11" s="197"/>
      <c r="Q11" s="197"/>
      <c r="R11" s="22"/>
      <c r="S11" s="22"/>
      <c r="T11" s="197" t="s">
        <v>95</v>
      </c>
      <c r="U11" s="197"/>
      <c r="V11" s="197"/>
      <c r="W11" s="197"/>
      <c r="X11" s="22"/>
      <c r="Y11" s="22"/>
      <c r="Z11" s="26" t="s">
        <v>19</v>
      </c>
      <c r="AA11" s="26"/>
      <c r="AB11" s="197" t="str">
        <f>IF(AC52=3,B52,IF(AC53=3,B53,IF(AC54=3,B54,IF(AC55=3,B55,""))))</f>
        <v/>
      </c>
      <c r="AC11" s="197"/>
      <c r="AD11" s="197"/>
      <c r="AE11" s="22"/>
      <c r="AF11" s="26" t="s">
        <v>21</v>
      </c>
      <c r="AG11" s="26"/>
      <c r="AH11" s="197" t="str">
        <f>IF(AC58=3,B58,IF(AC59=3,B59,IF(AC60=3,B60,IF(AC61=3,B61,""))))</f>
        <v/>
      </c>
      <c r="AI11" s="197"/>
      <c r="AJ11" s="197"/>
      <c r="AK11" s="22"/>
      <c r="AL11" s="22"/>
      <c r="AM11" s="22"/>
      <c r="AN11" s="22"/>
    </row>
    <row r="12" spans="1:41" x14ac:dyDescent="0.2">
      <c r="A12" s="22"/>
      <c r="B12" s="197"/>
      <c r="C12" s="197"/>
      <c r="D12" s="197"/>
      <c r="E12" s="197"/>
      <c r="F12" s="22"/>
      <c r="G12" s="22"/>
      <c r="H12" s="197"/>
      <c r="I12" s="197"/>
      <c r="J12" s="197"/>
      <c r="K12" s="197"/>
      <c r="L12" s="22"/>
      <c r="M12" s="22"/>
      <c r="N12" s="197"/>
      <c r="O12" s="197"/>
      <c r="P12" s="197"/>
      <c r="Q12" s="197"/>
      <c r="R12" s="22"/>
      <c r="S12" s="22"/>
      <c r="T12" s="197" t="s">
        <v>96</v>
      </c>
      <c r="U12" s="197"/>
      <c r="V12" s="197"/>
      <c r="W12" s="197"/>
      <c r="X12" s="22"/>
      <c r="Y12" s="22"/>
      <c r="Z12" s="26" t="s">
        <v>22</v>
      </c>
      <c r="AA12" s="26"/>
      <c r="AB12" s="197" t="str">
        <f>IF(AC70=3,B70,IF(AC71=3,B71,IF(AC72=3,B72,IF(AC73=3,B73,""))))</f>
        <v/>
      </c>
      <c r="AC12" s="197"/>
      <c r="AD12" s="197"/>
      <c r="AE12" s="22"/>
      <c r="AF12" s="26" t="s">
        <v>20</v>
      </c>
      <c r="AG12" s="26"/>
      <c r="AH12" s="197" t="str">
        <f>IF(AC64=3,B64,IF(AC65=3,B65,IF(AC66=3,B66,IF(AC67=3,B67,""))))</f>
        <v/>
      </c>
      <c r="AI12" s="197"/>
      <c r="AJ12" s="197"/>
      <c r="AK12" s="22"/>
      <c r="AL12" s="22"/>
      <c r="AM12" s="22"/>
      <c r="AN12" s="22"/>
    </row>
    <row r="13" spans="1:41" x14ac:dyDescent="0.2">
      <c r="AN13" s="5" t="s">
        <v>153</v>
      </c>
    </row>
    <row r="14" spans="1:41" ht="20.25" customHeight="1" x14ac:dyDescent="0.3">
      <c r="A14" s="198" t="s">
        <v>72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6"/>
    </row>
    <row r="15" spans="1:41" x14ac:dyDescent="0.2">
      <c r="A15" s="158" t="s">
        <v>57</v>
      </c>
      <c r="B15" s="158"/>
      <c r="C15" s="158"/>
      <c r="D15" s="191" t="s">
        <v>6</v>
      </c>
      <c r="E15" s="191"/>
      <c r="F15" s="192" t="s">
        <v>42</v>
      </c>
      <c r="G15" s="192"/>
      <c r="H15" s="192"/>
      <c r="I15" s="158" t="s">
        <v>7</v>
      </c>
      <c r="J15" s="158"/>
      <c r="K15" s="158"/>
      <c r="L15" s="158" t="s">
        <v>8</v>
      </c>
      <c r="M15" s="158"/>
      <c r="N15" s="158" t="s">
        <v>9</v>
      </c>
      <c r="O15" s="158"/>
      <c r="P15" s="158"/>
      <c r="Q15" s="158"/>
      <c r="R15" s="158"/>
      <c r="S15" s="158"/>
      <c r="T15" s="158"/>
      <c r="U15" s="1"/>
      <c r="V15" s="158" t="s">
        <v>36</v>
      </c>
      <c r="W15" s="158"/>
      <c r="X15" s="158"/>
      <c r="Y15" s="158"/>
      <c r="Z15" s="158"/>
      <c r="AA15" s="1"/>
      <c r="AB15" s="158" t="s">
        <v>10</v>
      </c>
      <c r="AC15" s="158"/>
      <c r="AD15" s="158"/>
      <c r="AE15" s="158"/>
      <c r="AF15" s="158"/>
      <c r="AG15" s="158"/>
      <c r="AH15" s="158"/>
      <c r="AI15" s="158" t="s">
        <v>11</v>
      </c>
      <c r="AJ15" s="158"/>
      <c r="AK15" s="158"/>
      <c r="AL15" s="158"/>
      <c r="AM15" s="158"/>
      <c r="AN15" s="158"/>
      <c r="AO15" s="17"/>
    </row>
    <row r="16" spans="1:41" x14ac:dyDescent="0.2">
      <c r="A16" s="187" t="str">
        <f t="shared" ref="A16:A28" si="0">$H$1</f>
        <v>U12-1</v>
      </c>
      <c r="B16" s="187"/>
      <c r="C16" s="187"/>
      <c r="D16" s="187">
        <v>1</v>
      </c>
      <c r="E16" s="187"/>
      <c r="F16" s="187" t="s">
        <v>27</v>
      </c>
      <c r="G16" s="187"/>
      <c r="H16" s="187"/>
      <c r="I16" s="188" t="s">
        <v>76</v>
      </c>
      <c r="J16" s="188"/>
      <c r="K16" s="188"/>
      <c r="L16" s="186">
        <v>2</v>
      </c>
      <c r="M16" s="186"/>
      <c r="N16" s="182" t="str">
        <f>B9</f>
        <v>TOWE</v>
      </c>
      <c r="O16" s="182"/>
      <c r="P16" s="182"/>
      <c r="Q16" s="6" t="s">
        <v>12</v>
      </c>
      <c r="R16" s="182" t="str">
        <f>B10</f>
        <v>SCAL</v>
      </c>
      <c r="S16" s="182"/>
      <c r="T16" s="182"/>
      <c r="V16" s="196"/>
      <c r="W16" s="196"/>
      <c r="X16" s="6" t="s">
        <v>37</v>
      </c>
      <c r="Y16" s="193"/>
      <c r="Z16" s="193"/>
      <c r="AB16" s="190" t="str">
        <f>N11</f>
        <v>OTT</v>
      </c>
      <c r="AC16" s="190"/>
      <c r="AD16" s="190"/>
      <c r="AE16" s="6" t="s">
        <v>12</v>
      </c>
      <c r="AF16" s="182" t="str">
        <f>H9</f>
        <v>RIST</v>
      </c>
      <c r="AG16" s="182"/>
      <c r="AH16" s="182"/>
      <c r="AK16" s="187" t="str">
        <f>R17</f>
        <v>RIST</v>
      </c>
      <c r="AL16" s="187"/>
      <c r="AM16" s="187"/>
    </row>
    <row r="17" spans="1:41" x14ac:dyDescent="0.2">
      <c r="A17" s="187" t="str">
        <f t="shared" ref="A17:A31" si="1">$H$1</f>
        <v>U12-1</v>
      </c>
      <c r="B17" s="187"/>
      <c r="C17" s="187"/>
      <c r="D17" s="187">
        <v>2</v>
      </c>
      <c r="E17" s="187"/>
      <c r="F17" s="187" t="s">
        <v>29</v>
      </c>
      <c r="G17" s="187"/>
      <c r="H17" s="187"/>
      <c r="I17" s="188" t="s">
        <v>77</v>
      </c>
      <c r="J17" s="188"/>
      <c r="K17" s="188"/>
      <c r="L17" s="186">
        <v>1</v>
      </c>
      <c r="M17" s="186"/>
      <c r="N17" s="182" t="str">
        <f>H11</f>
        <v>ATSV</v>
      </c>
      <c r="O17" s="182"/>
      <c r="P17" s="182"/>
      <c r="Q17" s="6" t="s">
        <v>12</v>
      </c>
      <c r="R17" s="182" t="str">
        <f>H9</f>
        <v>RIST</v>
      </c>
      <c r="S17" s="182"/>
      <c r="T17" s="182"/>
      <c r="V17" s="189"/>
      <c r="W17" s="189"/>
      <c r="X17" s="6" t="s">
        <v>37</v>
      </c>
      <c r="Y17" s="193"/>
      <c r="Z17" s="193"/>
      <c r="AB17" s="190" t="str">
        <f>T12</f>
        <v>HWBA</v>
      </c>
      <c r="AC17" s="190"/>
      <c r="AD17" s="190"/>
      <c r="AE17" s="6" t="s">
        <v>12</v>
      </c>
      <c r="AF17" s="182" t="str">
        <f>N11</f>
        <v>OTT</v>
      </c>
      <c r="AG17" s="182"/>
      <c r="AH17" s="182"/>
      <c r="AK17" s="187" t="str">
        <f>N16</f>
        <v>TOWE</v>
      </c>
      <c r="AL17" s="187"/>
      <c r="AM17" s="187"/>
    </row>
    <row r="18" spans="1:41" x14ac:dyDescent="0.2">
      <c r="A18" s="187" t="str">
        <f t="shared" ref="A18:A32" si="2">$H$1</f>
        <v>U12-1</v>
      </c>
      <c r="B18" s="187"/>
      <c r="C18" s="187"/>
      <c r="D18" s="187">
        <v>3</v>
      </c>
      <c r="E18" s="187"/>
      <c r="F18" s="187" t="s">
        <v>30</v>
      </c>
      <c r="G18" s="187"/>
      <c r="H18" s="187"/>
      <c r="I18" s="188" t="s">
        <v>77</v>
      </c>
      <c r="J18" s="188"/>
      <c r="K18" s="188"/>
      <c r="L18" s="186">
        <v>2</v>
      </c>
      <c r="M18" s="186"/>
      <c r="N18" s="182" t="str">
        <f>N11</f>
        <v>OTT</v>
      </c>
      <c r="O18" s="182"/>
      <c r="P18" s="182"/>
      <c r="Q18" s="6" t="s">
        <v>12</v>
      </c>
      <c r="R18" s="182" t="str">
        <f>N9</f>
        <v>BCH</v>
      </c>
      <c r="S18" s="182"/>
      <c r="T18" s="182"/>
      <c r="V18" s="189"/>
      <c r="W18" s="189"/>
      <c r="X18" s="6" t="s">
        <v>37</v>
      </c>
      <c r="Y18" s="193"/>
      <c r="Z18" s="193"/>
      <c r="AB18" s="190" t="str">
        <f>H9</f>
        <v>RIST</v>
      </c>
      <c r="AC18" s="190"/>
      <c r="AD18" s="190"/>
      <c r="AE18" s="6" t="s">
        <v>12</v>
      </c>
      <c r="AF18" s="182" t="str">
        <f>B9</f>
        <v>TOWE</v>
      </c>
      <c r="AG18" s="182"/>
      <c r="AH18" s="182"/>
      <c r="AK18" s="187" t="str">
        <f>R16</f>
        <v>SCAL</v>
      </c>
      <c r="AL18" s="187"/>
      <c r="AM18" s="187"/>
    </row>
    <row r="19" spans="1:41" x14ac:dyDescent="0.2">
      <c r="A19" s="187" t="str">
        <f t="shared" ref="A19:A34" si="3">$H$1</f>
        <v>U12-1</v>
      </c>
      <c r="B19" s="187"/>
      <c r="C19" s="187"/>
      <c r="D19" s="187">
        <v>4</v>
      </c>
      <c r="E19" s="187"/>
      <c r="F19" s="187" t="s">
        <v>31</v>
      </c>
      <c r="G19" s="187"/>
      <c r="H19" s="187"/>
      <c r="I19" s="188" t="s">
        <v>78</v>
      </c>
      <c r="J19" s="188"/>
      <c r="K19" s="188"/>
      <c r="L19" s="186">
        <v>1</v>
      </c>
      <c r="M19" s="186"/>
      <c r="N19" s="182" t="str">
        <f>T11</f>
        <v>HHT</v>
      </c>
      <c r="O19" s="182"/>
      <c r="P19" s="182"/>
      <c r="Q19" s="6" t="s">
        <v>12</v>
      </c>
      <c r="R19" s="182" t="str">
        <f>T9</f>
        <v>TSGB</v>
      </c>
      <c r="S19" s="182"/>
      <c r="T19" s="182"/>
      <c r="V19" s="189"/>
      <c r="W19" s="189"/>
      <c r="X19" s="6" t="s">
        <v>37</v>
      </c>
      <c r="Y19" s="193"/>
      <c r="Z19" s="193"/>
      <c r="AB19" s="190" t="str">
        <f>B9</f>
        <v>TOWE</v>
      </c>
      <c r="AC19" s="190"/>
      <c r="AD19" s="190"/>
      <c r="AE19" s="6" t="s">
        <v>12</v>
      </c>
      <c r="AF19" s="180" t="str">
        <f>T12</f>
        <v>HWBA</v>
      </c>
      <c r="AG19" s="180"/>
      <c r="AH19" s="180"/>
      <c r="AK19" s="187" t="str">
        <f>N17</f>
        <v>ATSV</v>
      </c>
      <c r="AL19" s="187"/>
      <c r="AM19" s="187"/>
    </row>
    <row r="20" spans="1:41" x14ac:dyDescent="0.2">
      <c r="A20" s="187" t="str">
        <f t="shared" si="3"/>
        <v>U12-1</v>
      </c>
      <c r="B20" s="187"/>
      <c r="C20" s="187"/>
      <c r="D20" s="187">
        <v>5</v>
      </c>
      <c r="E20" s="187"/>
      <c r="F20" s="187" t="s">
        <v>31</v>
      </c>
      <c r="G20" s="187"/>
      <c r="H20" s="187"/>
      <c r="I20" s="188" t="s">
        <v>78</v>
      </c>
      <c r="J20" s="188"/>
      <c r="K20" s="188"/>
      <c r="L20" s="186">
        <v>2</v>
      </c>
      <c r="M20" s="186"/>
      <c r="N20" s="182" t="str">
        <f>T10</f>
        <v>ETV</v>
      </c>
      <c r="O20" s="182"/>
      <c r="P20" s="182"/>
      <c r="Q20" s="6" t="s">
        <v>12</v>
      </c>
      <c r="R20" s="182" t="str">
        <f>T12</f>
        <v>HWBA</v>
      </c>
      <c r="S20" s="182"/>
      <c r="T20" s="182"/>
      <c r="V20" s="189"/>
      <c r="W20" s="189"/>
      <c r="X20" s="6" t="s">
        <v>37</v>
      </c>
      <c r="Y20" s="193"/>
      <c r="Z20" s="193"/>
      <c r="AB20" s="190" t="str">
        <f>N11</f>
        <v>OTT</v>
      </c>
      <c r="AC20" s="190"/>
      <c r="AD20" s="190"/>
      <c r="AE20" s="6" t="s">
        <v>12</v>
      </c>
      <c r="AF20" s="180" t="str">
        <f>H9</f>
        <v>RIST</v>
      </c>
      <c r="AG20" s="180"/>
      <c r="AH20" s="180"/>
      <c r="AK20" s="187" t="str">
        <f>N18</f>
        <v>OTT</v>
      </c>
      <c r="AL20" s="187"/>
      <c r="AM20" s="187"/>
    </row>
    <row r="21" spans="1:41" x14ac:dyDescent="0.2">
      <c r="A21" s="30"/>
      <c r="B21" s="30"/>
      <c r="C21" s="30"/>
      <c r="D21" s="31"/>
      <c r="E21" s="31"/>
      <c r="F21" s="32"/>
      <c r="G21" s="32"/>
      <c r="H21" s="32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3"/>
      <c r="V21" s="30"/>
      <c r="W21" s="30"/>
      <c r="X21" s="30"/>
      <c r="Y21" s="30"/>
      <c r="Z21" s="30"/>
      <c r="AA21" s="33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4"/>
    </row>
    <row r="22" spans="1:41" x14ac:dyDescent="0.2">
      <c r="A22" s="158" t="s">
        <v>57</v>
      </c>
      <c r="B22" s="158"/>
      <c r="C22" s="158"/>
      <c r="D22" s="191" t="s">
        <v>6</v>
      </c>
      <c r="E22" s="191"/>
      <c r="F22" s="192" t="s">
        <v>42</v>
      </c>
      <c r="G22" s="192"/>
      <c r="H22" s="192"/>
      <c r="I22" s="158" t="s">
        <v>7</v>
      </c>
      <c r="J22" s="158"/>
      <c r="K22" s="158"/>
      <c r="L22" s="158" t="s">
        <v>8</v>
      </c>
      <c r="M22" s="158"/>
      <c r="N22" s="158" t="s">
        <v>9</v>
      </c>
      <c r="O22" s="158"/>
      <c r="P22" s="158"/>
      <c r="Q22" s="158"/>
      <c r="R22" s="158"/>
      <c r="S22" s="158"/>
      <c r="T22" s="158"/>
      <c r="U22" s="1"/>
      <c r="V22" s="158" t="s">
        <v>36</v>
      </c>
      <c r="W22" s="158"/>
      <c r="X22" s="158"/>
      <c r="Y22" s="158"/>
      <c r="Z22" s="158"/>
      <c r="AA22" s="1"/>
      <c r="AB22" s="158" t="s">
        <v>10</v>
      </c>
      <c r="AC22" s="158"/>
      <c r="AD22" s="158"/>
      <c r="AE22" s="158"/>
      <c r="AF22" s="158"/>
      <c r="AG22" s="158"/>
      <c r="AH22" s="158"/>
      <c r="AI22" s="158" t="s">
        <v>11</v>
      </c>
      <c r="AJ22" s="158"/>
      <c r="AK22" s="158"/>
      <c r="AL22" s="158"/>
      <c r="AM22" s="158"/>
      <c r="AN22" s="158"/>
      <c r="AO22" s="17"/>
    </row>
    <row r="23" spans="1:41" x14ac:dyDescent="0.2">
      <c r="A23" s="187" t="str">
        <f t="shared" si="0"/>
        <v>U12-1</v>
      </c>
      <c r="B23" s="187"/>
      <c r="C23" s="187"/>
      <c r="D23" s="187">
        <v>6</v>
      </c>
      <c r="E23" s="187"/>
      <c r="F23" s="187" t="s">
        <v>27</v>
      </c>
      <c r="G23" s="187"/>
      <c r="H23" s="187"/>
      <c r="I23" s="188" t="s">
        <v>38</v>
      </c>
      <c r="J23" s="188"/>
      <c r="K23" s="188"/>
      <c r="L23" s="186">
        <v>1</v>
      </c>
      <c r="M23" s="186"/>
      <c r="N23" s="182" t="str">
        <f>B10</f>
        <v>SCAL</v>
      </c>
      <c r="O23" s="182"/>
      <c r="P23" s="182"/>
      <c r="Q23" s="6" t="s">
        <v>12</v>
      </c>
      <c r="R23" s="182" t="str">
        <f>B11</f>
        <v>MTVL</v>
      </c>
      <c r="S23" s="182"/>
      <c r="T23" s="182"/>
      <c r="V23" s="196"/>
      <c r="W23" s="196"/>
      <c r="X23" s="6" t="s">
        <v>37</v>
      </c>
      <c r="Y23" s="193"/>
      <c r="Z23" s="193"/>
      <c r="AB23" s="190" t="str">
        <f>B9</f>
        <v>TOWE</v>
      </c>
      <c r="AC23" s="190"/>
      <c r="AD23" s="190"/>
      <c r="AE23" s="6" t="s">
        <v>12</v>
      </c>
      <c r="AF23" s="182" t="str">
        <f>H11</f>
        <v>ATSV</v>
      </c>
      <c r="AG23" s="182"/>
      <c r="AH23" s="182"/>
      <c r="AK23" s="187" t="str">
        <f>R19</f>
        <v>TSGB</v>
      </c>
      <c r="AL23" s="187"/>
      <c r="AM23" s="187"/>
    </row>
    <row r="24" spans="1:41" x14ac:dyDescent="0.2">
      <c r="A24" s="187" t="str">
        <f t="shared" si="1"/>
        <v>U12-1</v>
      </c>
      <c r="B24" s="187"/>
      <c r="C24" s="187"/>
      <c r="D24" s="187">
        <v>7</v>
      </c>
      <c r="E24" s="187"/>
      <c r="F24" s="187" t="s">
        <v>29</v>
      </c>
      <c r="G24" s="187"/>
      <c r="H24" s="187"/>
      <c r="I24" s="188" t="s">
        <v>38</v>
      </c>
      <c r="J24" s="188"/>
      <c r="K24" s="188"/>
      <c r="L24" s="186">
        <v>2</v>
      </c>
      <c r="M24" s="186"/>
      <c r="N24" s="182" t="str">
        <f>H10</f>
        <v>BSV</v>
      </c>
      <c r="O24" s="182"/>
      <c r="P24" s="182"/>
      <c r="Q24" s="6" t="s">
        <v>12</v>
      </c>
      <c r="R24" s="182" t="str">
        <f>H11</f>
        <v>ATSV</v>
      </c>
      <c r="S24" s="182"/>
      <c r="T24" s="182"/>
      <c r="V24" s="189"/>
      <c r="W24" s="189"/>
      <c r="X24" s="6" t="s">
        <v>37</v>
      </c>
      <c r="Y24" s="193"/>
      <c r="Z24" s="193"/>
      <c r="AB24" s="190" t="str">
        <f>T12</f>
        <v>HWBA</v>
      </c>
      <c r="AC24" s="190"/>
      <c r="AD24" s="190"/>
      <c r="AE24" s="6" t="s">
        <v>12</v>
      </c>
      <c r="AF24" s="182" t="str">
        <f>H9</f>
        <v>RIST</v>
      </c>
      <c r="AG24" s="182"/>
      <c r="AH24" s="182"/>
      <c r="AK24" s="187" t="str">
        <f>N20</f>
        <v>ETV</v>
      </c>
      <c r="AL24" s="187"/>
      <c r="AM24" s="187"/>
    </row>
    <row r="25" spans="1:41" x14ac:dyDescent="0.2">
      <c r="A25" s="187" t="str">
        <f t="shared" si="2"/>
        <v>U12-1</v>
      </c>
      <c r="B25" s="187"/>
      <c r="C25" s="187"/>
      <c r="D25" s="187">
        <v>8</v>
      </c>
      <c r="E25" s="187"/>
      <c r="F25" s="187" t="s">
        <v>30</v>
      </c>
      <c r="G25" s="187"/>
      <c r="H25" s="187"/>
      <c r="I25" s="188" t="s">
        <v>79</v>
      </c>
      <c r="J25" s="188"/>
      <c r="K25" s="188"/>
      <c r="L25" s="186">
        <v>1</v>
      </c>
      <c r="M25" s="186"/>
      <c r="N25" s="182" t="str">
        <f>N10</f>
        <v>WSV</v>
      </c>
      <c r="O25" s="182"/>
      <c r="P25" s="182"/>
      <c r="Q25" s="6" t="s">
        <v>12</v>
      </c>
      <c r="R25" s="182" t="str">
        <f>N11</f>
        <v>OTT</v>
      </c>
      <c r="S25" s="182"/>
      <c r="T25" s="182"/>
      <c r="V25" s="189"/>
      <c r="W25" s="189"/>
      <c r="X25" s="6" t="s">
        <v>37</v>
      </c>
      <c r="Y25" s="193"/>
      <c r="Z25" s="193"/>
      <c r="AB25" s="190" t="str">
        <f>H11</f>
        <v>ATSV</v>
      </c>
      <c r="AC25" s="190"/>
      <c r="AD25" s="190"/>
      <c r="AE25" s="6" t="s">
        <v>12</v>
      </c>
      <c r="AF25" s="182" t="str">
        <f>T12</f>
        <v>HWBA</v>
      </c>
      <c r="AG25" s="182"/>
      <c r="AH25" s="182"/>
      <c r="AK25" s="187" t="str">
        <f>R23</f>
        <v>MTVL</v>
      </c>
      <c r="AL25" s="187"/>
      <c r="AM25" s="187"/>
    </row>
    <row r="26" spans="1:41" x14ac:dyDescent="0.2">
      <c r="A26" s="187" t="str">
        <f t="shared" si="3"/>
        <v>U12-1</v>
      </c>
      <c r="B26" s="187"/>
      <c r="C26" s="187"/>
      <c r="D26" s="187">
        <v>9</v>
      </c>
      <c r="E26" s="187"/>
      <c r="F26" s="187" t="s">
        <v>31</v>
      </c>
      <c r="G26" s="187"/>
      <c r="H26" s="187"/>
      <c r="I26" s="188" t="s">
        <v>79</v>
      </c>
      <c r="J26" s="188"/>
      <c r="K26" s="188"/>
      <c r="L26" s="186">
        <v>2</v>
      </c>
      <c r="M26" s="186"/>
      <c r="N26" s="182" t="str">
        <f>T12</f>
        <v>HWBA</v>
      </c>
      <c r="O26" s="182"/>
      <c r="P26" s="182"/>
      <c r="Q26" s="6" t="s">
        <v>12</v>
      </c>
      <c r="R26" s="182" t="str">
        <f>T9</f>
        <v>TSGB</v>
      </c>
      <c r="S26" s="182"/>
      <c r="T26" s="182"/>
      <c r="V26" s="189"/>
      <c r="W26" s="189"/>
      <c r="X26" s="6" t="s">
        <v>37</v>
      </c>
      <c r="Y26" s="193"/>
      <c r="Z26" s="193"/>
      <c r="AB26" s="190" t="str">
        <f>N10</f>
        <v>WSV</v>
      </c>
      <c r="AC26" s="190"/>
      <c r="AD26" s="190"/>
      <c r="AE26" s="6" t="s">
        <v>12</v>
      </c>
      <c r="AF26" s="182" t="str">
        <f>T11</f>
        <v>HHT</v>
      </c>
      <c r="AG26" s="182"/>
      <c r="AH26" s="182"/>
      <c r="AK26" s="187" t="str">
        <f>R27</f>
        <v>HHT</v>
      </c>
      <c r="AL26" s="187"/>
      <c r="AM26" s="187"/>
    </row>
    <row r="27" spans="1:41" x14ac:dyDescent="0.2">
      <c r="A27" s="187" t="str">
        <f t="shared" si="3"/>
        <v>U12-1</v>
      </c>
      <c r="B27" s="187"/>
      <c r="C27" s="187"/>
      <c r="D27" s="187">
        <v>10</v>
      </c>
      <c r="E27" s="187"/>
      <c r="F27" s="187" t="s">
        <v>31</v>
      </c>
      <c r="G27" s="187"/>
      <c r="H27" s="187"/>
      <c r="I27" s="188" t="s">
        <v>80</v>
      </c>
      <c r="J27" s="188"/>
      <c r="K27" s="188"/>
      <c r="L27" s="186">
        <v>1</v>
      </c>
      <c r="M27" s="186"/>
      <c r="N27" s="182" t="str">
        <f>T10</f>
        <v>ETV</v>
      </c>
      <c r="O27" s="182"/>
      <c r="P27" s="182"/>
      <c r="Q27" s="6" t="s">
        <v>12</v>
      </c>
      <c r="R27" s="182" t="str">
        <f>T11</f>
        <v>HHT</v>
      </c>
      <c r="S27" s="182"/>
      <c r="T27" s="182"/>
      <c r="V27" s="189"/>
      <c r="W27" s="189"/>
      <c r="X27" s="6" t="s">
        <v>37</v>
      </c>
      <c r="Y27" s="193"/>
      <c r="Z27" s="193"/>
      <c r="AB27" s="190" t="str">
        <f>B11</f>
        <v>MTVL</v>
      </c>
      <c r="AC27" s="190"/>
      <c r="AD27" s="190"/>
      <c r="AE27" s="6" t="s">
        <v>12</v>
      </c>
      <c r="AF27" s="182" t="str">
        <f>H11</f>
        <v>ATSV</v>
      </c>
      <c r="AG27" s="182"/>
      <c r="AH27" s="182"/>
      <c r="AK27" s="187" t="str">
        <f>N32</f>
        <v>BCH</v>
      </c>
      <c r="AL27" s="187"/>
      <c r="AM27" s="187"/>
    </row>
    <row r="28" spans="1:41" x14ac:dyDescent="0.2">
      <c r="A28" s="187" t="str">
        <f t="shared" si="0"/>
        <v>U12-1</v>
      </c>
      <c r="B28" s="187"/>
      <c r="C28" s="187"/>
      <c r="D28" s="187">
        <v>11</v>
      </c>
      <c r="E28" s="187"/>
      <c r="F28" s="187" t="s">
        <v>27</v>
      </c>
      <c r="G28" s="187"/>
      <c r="H28" s="187"/>
      <c r="I28" s="188" t="s">
        <v>80</v>
      </c>
      <c r="J28" s="188"/>
      <c r="K28" s="188"/>
      <c r="L28" s="186">
        <v>2</v>
      </c>
      <c r="M28" s="186"/>
      <c r="N28" s="182" t="str">
        <f>B11</f>
        <v>MTVL</v>
      </c>
      <c r="O28" s="182"/>
      <c r="P28" s="182"/>
      <c r="Q28" s="6" t="s">
        <v>12</v>
      </c>
      <c r="R28" s="182" t="str">
        <f>B9</f>
        <v>TOWE</v>
      </c>
      <c r="S28" s="182"/>
      <c r="T28" s="182"/>
      <c r="V28" s="196"/>
      <c r="W28" s="196"/>
      <c r="X28" s="6" t="s">
        <v>37</v>
      </c>
      <c r="Y28" s="193"/>
      <c r="Z28" s="193"/>
      <c r="AB28" s="190" t="str">
        <f>T11</f>
        <v>HHT</v>
      </c>
      <c r="AC28" s="190"/>
      <c r="AD28" s="190"/>
      <c r="AE28" s="6" t="s">
        <v>12</v>
      </c>
      <c r="AF28" s="182" t="str">
        <f>N10</f>
        <v>WSV</v>
      </c>
      <c r="AG28" s="182"/>
      <c r="AH28" s="182"/>
      <c r="AK28" s="187" t="str">
        <f>R26</f>
        <v>TSGB</v>
      </c>
      <c r="AL28" s="187"/>
      <c r="AM28" s="187"/>
    </row>
    <row r="30" spans="1:41" x14ac:dyDescent="0.2">
      <c r="A30" s="158" t="s">
        <v>57</v>
      </c>
      <c r="B30" s="158"/>
      <c r="C30" s="158"/>
      <c r="D30" s="191" t="s">
        <v>6</v>
      </c>
      <c r="E30" s="191"/>
      <c r="F30" s="192" t="s">
        <v>42</v>
      </c>
      <c r="G30" s="192"/>
      <c r="H30" s="192"/>
      <c r="I30" s="158" t="s">
        <v>7</v>
      </c>
      <c r="J30" s="158"/>
      <c r="K30" s="158"/>
      <c r="L30" s="158" t="s">
        <v>8</v>
      </c>
      <c r="M30" s="158"/>
      <c r="N30" s="158" t="s">
        <v>9</v>
      </c>
      <c r="O30" s="158"/>
      <c r="P30" s="158"/>
      <c r="Q30" s="158"/>
      <c r="R30" s="158"/>
      <c r="S30" s="158"/>
      <c r="T30" s="158"/>
      <c r="U30" s="1"/>
      <c r="V30" s="158" t="s">
        <v>36</v>
      </c>
      <c r="W30" s="158"/>
      <c r="X30" s="158"/>
      <c r="Y30" s="158"/>
      <c r="Z30" s="158"/>
      <c r="AA30" s="1"/>
      <c r="AB30" s="158" t="s">
        <v>10</v>
      </c>
      <c r="AC30" s="158"/>
      <c r="AD30" s="158"/>
      <c r="AE30" s="158"/>
      <c r="AF30" s="158"/>
      <c r="AG30" s="158"/>
      <c r="AH30" s="158"/>
      <c r="AI30" s="158" t="s">
        <v>11</v>
      </c>
      <c r="AJ30" s="158"/>
      <c r="AK30" s="158"/>
      <c r="AL30" s="158"/>
      <c r="AM30" s="158"/>
      <c r="AN30" s="158"/>
      <c r="AO30" s="17"/>
    </row>
    <row r="31" spans="1:41" x14ac:dyDescent="0.2">
      <c r="A31" s="187" t="str">
        <f t="shared" si="1"/>
        <v>U12-1</v>
      </c>
      <c r="B31" s="187"/>
      <c r="C31" s="187"/>
      <c r="D31" s="187">
        <v>12</v>
      </c>
      <c r="E31" s="187"/>
      <c r="F31" s="187" t="s">
        <v>29</v>
      </c>
      <c r="G31" s="187"/>
      <c r="H31" s="187"/>
      <c r="I31" s="188" t="s">
        <v>81</v>
      </c>
      <c r="J31" s="188"/>
      <c r="K31" s="188"/>
      <c r="L31" s="186">
        <v>1</v>
      </c>
      <c r="M31" s="186"/>
      <c r="N31" s="182" t="str">
        <f>H9</f>
        <v>RIST</v>
      </c>
      <c r="O31" s="182"/>
      <c r="P31" s="182"/>
      <c r="Q31" s="6" t="s">
        <v>12</v>
      </c>
      <c r="R31" s="182" t="str">
        <f>H10</f>
        <v>BSV</v>
      </c>
      <c r="S31" s="182"/>
      <c r="T31" s="182"/>
      <c r="V31" s="189"/>
      <c r="W31" s="189"/>
      <c r="X31" s="6" t="s">
        <v>37</v>
      </c>
      <c r="Y31" s="193"/>
      <c r="Z31" s="193"/>
      <c r="AB31" s="190" t="str">
        <f>N10</f>
        <v>WSV</v>
      </c>
      <c r="AC31" s="190"/>
      <c r="AD31" s="190"/>
      <c r="AE31" s="6" t="s">
        <v>12</v>
      </c>
      <c r="AF31" s="182" t="str">
        <f>B11</f>
        <v>MTVL</v>
      </c>
      <c r="AG31" s="182"/>
      <c r="AH31" s="182"/>
      <c r="AK31" s="187" t="str">
        <f>N27</f>
        <v>ETV</v>
      </c>
      <c r="AL31" s="187"/>
      <c r="AM31" s="187"/>
    </row>
    <row r="32" spans="1:41" x14ac:dyDescent="0.2">
      <c r="A32" s="187" t="str">
        <f t="shared" si="2"/>
        <v>U12-1</v>
      </c>
      <c r="B32" s="187"/>
      <c r="C32" s="187"/>
      <c r="D32" s="187">
        <v>13</v>
      </c>
      <c r="E32" s="187"/>
      <c r="F32" s="187" t="s">
        <v>30</v>
      </c>
      <c r="G32" s="187"/>
      <c r="H32" s="187"/>
      <c r="I32" s="188" t="s">
        <v>81</v>
      </c>
      <c r="J32" s="188"/>
      <c r="K32" s="188"/>
      <c r="L32" s="186">
        <v>2</v>
      </c>
      <c r="M32" s="186"/>
      <c r="N32" s="182" t="str">
        <f>N9</f>
        <v>BCH</v>
      </c>
      <c r="O32" s="182"/>
      <c r="P32" s="182"/>
      <c r="Q32" s="6" t="s">
        <v>12</v>
      </c>
      <c r="R32" s="182" t="str">
        <f>N10</f>
        <v>WSV</v>
      </c>
      <c r="S32" s="182"/>
      <c r="T32" s="182"/>
      <c r="V32" s="189"/>
      <c r="W32" s="189"/>
      <c r="X32" s="6" t="s">
        <v>37</v>
      </c>
      <c r="Y32" s="193"/>
      <c r="Z32" s="193"/>
      <c r="AB32" s="190" t="str">
        <f>T9</f>
        <v>TSGB</v>
      </c>
      <c r="AC32" s="190"/>
      <c r="AD32" s="190"/>
      <c r="AE32" s="6" t="s">
        <v>12</v>
      </c>
      <c r="AF32" s="182" t="str">
        <f>T11</f>
        <v>HHT</v>
      </c>
      <c r="AG32" s="182"/>
      <c r="AH32" s="182"/>
      <c r="AK32" s="187" t="str">
        <f>R34</f>
        <v>HWBA</v>
      </c>
      <c r="AL32" s="187"/>
      <c r="AM32" s="187"/>
    </row>
    <row r="33" spans="1:41" x14ac:dyDescent="0.2">
      <c r="A33" s="187" t="str">
        <f t="shared" si="3"/>
        <v>U12-1</v>
      </c>
      <c r="B33" s="187"/>
      <c r="C33" s="187"/>
      <c r="D33" s="187">
        <v>14</v>
      </c>
      <c r="E33" s="187"/>
      <c r="F33" s="187" t="s">
        <v>31</v>
      </c>
      <c r="G33" s="187"/>
      <c r="H33" s="187"/>
      <c r="I33" s="188" t="s">
        <v>82</v>
      </c>
      <c r="J33" s="188"/>
      <c r="K33" s="188"/>
      <c r="L33" s="186">
        <v>1</v>
      </c>
      <c r="M33" s="186"/>
      <c r="N33" s="182" t="str">
        <f>T9</f>
        <v>TSGB</v>
      </c>
      <c r="O33" s="182"/>
      <c r="P33" s="182"/>
      <c r="Q33" s="6" t="s">
        <v>12</v>
      </c>
      <c r="R33" s="182" t="str">
        <f>T10</f>
        <v>ETV</v>
      </c>
      <c r="S33" s="182"/>
      <c r="T33" s="182"/>
      <c r="V33" s="189"/>
      <c r="W33" s="189"/>
      <c r="X33" s="6" t="s">
        <v>37</v>
      </c>
      <c r="Y33" s="193"/>
      <c r="Z33" s="193"/>
      <c r="AB33" s="190" t="str">
        <f>T11</f>
        <v>HHT</v>
      </c>
      <c r="AC33" s="190"/>
      <c r="AD33" s="190"/>
      <c r="AE33" s="6" t="s">
        <v>12</v>
      </c>
      <c r="AF33" s="182" t="str">
        <f>B11</f>
        <v>MTVL</v>
      </c>
      <c r="AG33" s="182"/>
      <c r="AH33" s="182"/>
      <c r="AK33" s="187" t="str">
        <f>R31</f>
        <v>BSV</v>
      </c>
      <c r="AL33" s="187"/>
      <c r="AM33" s="187"/>
    </row>
    <row r="34" spans="1:41" x14ac:dyDescent="0.2">
      <c r="A34" s="187" t="str">
        <f t="shared" si="3"/>
        <v>U12-1</v>
      </c>
      <c r="B34" s="187"/>
      <c r="C34" s="187"/>
      <c r="D34" s="187">
        <v>15</v>
      </c>
      <c r="E34" s="187"/>
      <c r="F34" s="187" t="s">
        <v>31</v>
      </c>
      <c r="G34" s="187"/>
      <c r="H34" s="187"/>
      <c r="I34" s="188" t="s">
        <v>82</v>
      </c>
      <c r="J34" s="188"/>
      <c r="K34" s="188"/>
      <c r="L34" s="186">
        <v>2</v>
      </c>
      <c r="M34" s="186"/>
      <c r="N34" s="182" t="str">
        <f>T11</f>
        <v>HHT</v>
      </c>
      <c r="O34" s="182"/>
      <c r="P34" s="182"/>
      <c r="Q34" s="6" t="s">
        <v>12</v>
      </c>
      <c r="R34" s="182" t="str">
        <f>T12</f>
        <v>HWBA</v>
      </c>
      <c r="S34" s="182"/>
      <c r="T34" s="182"/>
      <c r="V34" s="189"/>
      <c r="W34" s="189"/>
      <c r="X34" s="6" t="s">
        <v>37</v>
      </c>
      <c r="Y34" s="193"/>
      <c r="Z34" s="193"/>
      <c r="AB34" s="190" t="str">
        <f>N10</f>
        <v>WSV</v>
      </c>
      <c r="AC34" s="190"/>
      <c r="AD34" s="190"/>
      <c r="AE34" s="6" t="s">
        <v>12</v>
      </c>
      <c r="AF34" s="182" t="str">
        <f>T9</f>
        <v>TSGB</v>
      </c>
      <c r="AG34" s="182"/>
      <c r="AH34" s="182"/>
      <c r="AK34" s="187" t="str">
        <f>R32</f>
        <v>WSV</v>
      </c>
      <c r="AL34" s="187"/>
      <c r="AM34" s="187"/>
    </row>
    <row r="35" spans="1:41" x14ac:dyDescent="0.2">
      <c r="A35" s="187" t="str">
        <f>$H$1</f>
        <v>U12-1</v>
      </c>
      <c r="B35" s="187"/>
      <c r="C35" s="187"/>
      <c r="D35" s="187">
        <v>16</v>
      </c>
      <c r="E35" s="187"/>
      <c r="F35" s="187" t="s">
        <v>33</v>
      </c>
      <c r="G35" s="187"/>
      <c r="H35" s="187"/>
      <c r="I35" s="188" t="s">
        <v>84</v>
      </c>
      <c r="J35" s="188"/>
      <c r="K35" s="188"/>
      <c r="L35" s="186">
        <v>1</v>
      </c>
      <c r="M35" s="186"/>
      <c r="N35" s="182" t="str">
        <f>IF(AH9="",AF9,AH9)</f>
        <v>B2</v>
      </c>
      <c r="O35" s="182"/>
      <c r="P35" s="182"/>
      <c r="Q35" s="6" t="s">
        <v>12</v>
      </c>
      <c r="R35" s="182" t="str">
        <f>IF(AH10="",AF10,AH10)</f>
        <v>C2</v>
      </c>
      <c r="S35" s="182"/>
      <c r="T35" s="182"/>
      <c r="V35" s="189"/>
      <c r="W35" s="189"/>
      <c r="X35" s="6" t="s">
        <v>37</v>
      </c>
      <c r="Y35" s="193"/>
      <c r="Z35" s="193"/>
      <c r="AB35" s="190" t="str">
        <f>H10</f>
        <v>BSV</v>
      </c>
      <c r="AC35" s="190"/>
      <c r="AD35" s="190"/>
      <c r="AE35" s="6" t="s">
        <v>12</v>
      </c>
      <c r="AF35" s="182" t="str">
        <f>T10</f>
        <v>ETV</v>
      </c>
      <c r="AG35" s="182"/>
      <c r="AH35" s="182"/>
      <c r="AK35" s="187" t="str">
        <f>IF(AB9="",Z9,AB9)</f>
        <v>A2</v>
      </c>
      <c r="AL35" s="187"/>
      <c r="AM35" s="187"/>
    </row>
    <row r="36" spans="1:41" x14ac:dyDescent="0.2">
      <c r="A36" s="187" t="str">
        <f>$H$1</f>
        <v>U12-1</v>
      </c>
      <c r="B36" s="187"/>
      <c r="C36" s="187"/>
      <c r="D36" s="187">
        <v>17</v>
      </c>
      <c r="E36" s="187"/>
      <c r="F36" s="187" t="s">
        <v>33</v>
      </c>
      <c r="G36" s="187"/>
      <c r="H36" s="187"/>
      <c r="I36" s="188" t="s">
        <v>84</v>
      </c>
      <c r="J36" s="188"/>
      <c r="K36" s="188"/>
      <c r="L36" s="186">
        <v>2</v>
      </c>
      <c r="M36" s="186"/>
      <c r="N36" s="182" t="str">
        <f>IF(AH11="",AF11,AH11)</f>
        <v>B3</v>
      </c>
      <c r="O36" s="182"/>
      <c r="P36" s="182"/>
      <c r="Q36" s="6" t="s">
        <v>12</v>
      </c>
      <c r="R36" s="182" t="str">
        <f>IF(AH12="",AF12,AH12)</f>
        <v>C3</v>
      </c>
      <c r="S36" s="182"/>
      <c r="T36" s="182"/>
      <c r="V36" s="189"/>
      <c r="W36" s="189"/>
      <c r="X36" s="6" t="s">
        <v>37</v>
      </c>
      <c r="Y36" s="193"/>
      <c r="Z36" s="193"/>
      <c r="AB36" s="190" t="str">
        <f>T9</f>
        <v>TSGB</v>
      </c>
      <c r="AC36" s="190"/>
      <c r="AD36" s="190"/>
      <c r="AE36" s="6" t="s">
        <v>12</v>
      </c>
      <c r="AF36" s="182" t="str">
        <f>B10</f>
        <v>SCAL</v>
      </c>
      <c r="AG36" s="182"/>
      <c r="AH36" s="182"/>
      <c r="AK36" s="187" t="str">
        <f>IF(AB10="",Z10,AB10)</f>
        <v>D2</v>
      </c>
      <c r="AL36" s="187"/>
      <c r="AM36" s="187"/>
    </row>
    <row r="38" spans="1:41" x14ac:dyDescent="0.2">
      <c r="A38" s="158" t="s">
        <v>57</v>
      </c>
      <c r="B38" s="158"/>
      <c r="C38" s="158"/>
      <c r="D38" s="191" t="s">
        <v>6</v>
      </c>
      <c r="E38" s="191"/>
      <c r="F38" s="192" t="s">
        <v>42</v>
      </c>
      <c r="G38" s="192"/>
      <c r="H38" s="192"/>
      <c r="I38" s="158" t="s">
        <v>7</v>
      </c>
      <c r="J38" s="158"/>
      <c r="K38" s="158"/>
      <c r="L38" s="158" t="s">
        <v>8</v>
      </c>
      <c r="M38" s="158"/>
      <c r="N38" s="158" t="s">
        <v>9</v>
      </c>
      <c r="O38" s="158"/>
      <c r="P38" s="158"/>
      <c r="Q38" s="158"/>
      <c r="R38" s="158"/>
      <c r="S38" s="158"/>
      <c r="T38" s="158"/>
      <c r="U38" s="1"/>
      <c r="V38" s="158" t="s">
        <v>36</v>
      </c>
      <c r="W38" s="158"/>
      <c r="X38" s="158"/>
      <c r="Y38" s="158"/>
      <c r="Z38" s="158"/>
      <c r="AA38" s="1"/>
      <c r="AB38" s="158" t="s">
        <v>10</v>
      </c>
      <c r="AC38" s="158"/>
      <c r="AD38" s="158"/>
      <c r="AE38" s="158"/>
      <c r="AF38" s="158"/>
      <c r="AG38" s="158"/>
      <c r="AH38" s="158"/>
      <c r="AI38" s="158" t="s">
        <v>11</v>
      </c>
      <c r="AJ38" s="158"/>
      <c r="AK38" s="158"/>
      <c r="AL38" s="158"/>
      <c r="AM38" s="158"/>
      <c r="AN38" s="158"/>
      <c r="AO38" s="17"/>
    </row>
    <row r="39" spans="1:41" x14ac:dyDescent="0.2">
      <c r="A39" s="187" t="str">
        <f t="shared" ref="A39:A44" si="4">$H$1</f>
        <v>U12-1</v>
      </c>
      <c r="B39" s="187"/>
      <c r="C39" s="187"/>
      <c r="D39" s="187">
        <v>18</v>
      </c>
      <c r="E39" s="187"/>
      <c r="F39" s="187" t="s">
        <v>32</v>
      </c>
      <c r="G39" s="187"/>
      <c r="H39" s="187"/>
      <c r="I39" s="188" t="s">
        <v>41</v>
      </c>
      <c r="J39" s="188"/>
      <c r="K39" s="188"/>
      <c r="L39" s="186">
        <v>1</v>
      </c>
      <c r="M39" s="186"/>
      <c r="N39" s="182" t="str">
        <f>IF(AB9="",Z9,AB9)</f>
        <v>A2</v>
      </c>
      <c r="O39" s="182"/>
      <c r="P39" s="182"/>
      <c r="Q39" s="6" t="s">
        <v>12</v>
      </c>
      <c r="R39" s="182" t="str">
        <f>IF(AB10="",Z10,AB10)</f>
        <v>D2</v>
      </c>
      <c r="S39" s="182"/>
      <c r="T39" s="182"/>
      <c r="V39" s="189"/>
      <c r="W39" s="189"/>
      <c r="X39" s="6" t="s">
        <v>37</v>
      </c>
      <c r="Y39" s="193"/>
      <c r="Z39" s="193"/>
      <c r="AB39" s="190" t="str">
        <f>T10</f>
        <v>ETV</v>
      </c>
      <c r="AC39" s="190"/>
      <c r="AD39" s="190"/>
      <c r="AE39" s="6" t="s">
        <v>12</v>
      </c>
      <c r="AF39" s="182" t="str">
        <f>H10</f>
        <v>BSV</v>
      </c>
      <c r="AG39" s="182"/>
      <c r="AH39" s="182"/>
      <c r="AK39" s="187" t="str">
        <f>IF(AH9="",AF9,AH9)</f>
        <v>B2</v>
      </c>
      <c r="AL39" s="187"/>
      <c r="AM39" s="187"/>
    </row>
    <row r="40" spans="1:41" x14ac:dyDescent="0.2">
      <c r="A40" s="187" t="str">
        <f t="shared" si="4"/>
        <v>U12-1</v>
      </c>
      <c r="B40" s="187"/>
      <c r="C40" s="187"/>
      <c r="D40" s="187">
        <v>19</v>
      </c>
      <c r="E40" s="187"/>
      <c r="F40" s="187" t="s">
        <v>32</v>
      </c>
      <c r="G40" s="187"/>
      <c r="H40" s="187"/>
      <c r="I40" s="188" t="s">
        <v>41</v>
      </c>
      <c r="J40" s="188"/>
      <c r="K40" s="188"/>
      <c r="L40" s="186">
        <v>2</v>
      </c>
      <c r="M40" s="186"/>
      <c r="N40" s="182" t="str">
        <f>IF(AB11="",Z11,AB11)</f>
        <v>A3</v>
      </c>
      <c r="O40" s="182"/>
      <c r="P40" s="182"/>
      <c r="Q40" s="6" t="s">
        <v>12</v>
      </c>
      <c r="R40" s="182" t="str">
        <f>IF(AB12="",Z12,AB12)</f>
        <v>D3</v>
      </c>
      <c r="S40" s="182"/>
      <c r="T40" s="182"/>
      <c r="V40" s="189"/>
      <c r="W40" s="189"/>
      <c r="X40" s="6" t="s">
        <v>37</v>
      </c>
      <c r="Y40" s="193"/>
      <c r="Z40" s="193"/>
      <c r="AB40" s="190" t="str">
        <f>N9</f>
        <v>BCH</v>
      </c>
      <c r="AC40" s="190"/>
      <c r="AD40" s="190"/>
      <c r="AE40" s="6" t="s">
        <v>12</v>
      </c>
      <c r="AF40" s="182" t="str">
        <f>B10</f>
        <v>SCAL</v>
      </c>
      <c r="AG40" s="182"/>
      <c r="AH40" s="182"/>
      <c r="AK40" s="187" t="str">
        <f>IF(AH11="",AF11,AH11)</f>
        <v>B3</v>
      </c>
      <c r="AL40" s="187"/>
      <c r="AM40" s="187"/>
    </row>
    <row r="41" spans="1:41" x14ac:dyDescent="0.2">
      <c r="A41" s="187" t="str">
        <f t="shared" si="4"/>
        <v>U12-1</v>
      </c>
      <c r="B41" s="187"/>
      <c r="C41" s="187"/>
      <c r="D41" s="187">
        <v>20</v>
      </c>
      <c r="E41" s="187"/>
      <c r="F41" s="187" t="s">
        <v>33</v>
      </c>
      <c r="G41" s="187"/>
      <c r="H41" s="187"/>
      <c r="I41" s="188" t="s">
        <v>85</v>
      </c>
      <c r="J41" s="188"/>
      <c r="K41" s="188"/>
      <c r="L41" s="186">
        <v>1</v>
      </c>
      <c r="M41" s="186"/>
      <c r="N41" s="182" t="str">
        <f>IF(AH10="",AF10,AH10)</f>
        <v>C2</v>
      </c>
      <c r="O41" s="182"/>
      <c r="P41" s="182"/>
      <c r="Q41" s="6" t="s">
        <v>12</v>
      </c>
      <c r="R41" s="182" t="str">
        <f>IF(AH11="",AF11,AH11)</f>
        <v>B3</v>
      </c>
      <c r="S41" s="182"/>
      <c r="T41" s="182"/>
      <c r="V41" s="189"/>
      <c r="W41" s="189"/>
      <c r="X41" s="6" t="s">
        <v>37</v>
      </c>
      <c r="Y41" s="193"/>
      <c r="Z41" s="193"/>
      <c r="AB41" s="190" t="str">
        <f>B10</f>
        <v>SCAL</v>
      </c>
      <c r="AC41" s="190"/>
      <c r="AD41" s="190"/>
      <c r="AE41" s="6" t="s">
        <v>12</v>
      </c>
      <c r="AF41" s="182" t="str">
        <f>H10</f>
        <v>BSV</v>
      </c>
      <c r="AG41" s="182"/>
      <c r="AH41" s="182"/>
      <c r="AK41" s="187" t="str">
        <f>IF(AB12="",Z12,AB12)</f>
        <v>D3</v>
      </c>
      <c r="AL41" s="187"/>
      <c r="AM41" s="187"/>
    </row>
    <row r="42" spans="1:41" x14ac:dyDescent="0.2">
      <c r="A42" s="187" t="str">
        <f t="shared" si="4"/>
        <v>U12-1</v>
      </c>
      <c r="B42" s="187"/>
      <c r="C42" s="187"/>
      <c r="D42" s="187">
        <v>21</v>
      </c>
      <c r="E42" s="187"/>
      <c r="F42" s="187" t="s">
        <v>33</v>
      </c>
      <c r="G42" s="187"/>
      <c r="H42" s="187"/>
      <c r="I42" s="188" t="s">
        <v>85</v>
      </c>
      <c r="J42" s="188"/>
      <c r="K42" s="188"/>
      <c r="L42" s="186">
        <v>2</v>
      </c>
      <c r="M42" s="186"/>
      <c r="N42" s="182" t="str">
        <f>IF(AH12="",AF12,AH12)</f>
        <v>C3</v>
      </c>
      <c r="O42" s="182"/>
      <c r="P42" s="182"/>
      <c r="Q42" s="6" t="s">
        <v>12</v>
      </c>
      <c r="R42" s="182" t="str">
        <f>IF(AH9="",AF9,AH9)</f>
        <v>B2</v>
      </c>
      <c r="S42" s="182"/>
      <c r="T42" s="182"/>
      <c r="V42" s="189"/>
      <c r="W42" s="189"/>
      <c r="X42" s="6" t="s">
        <v>37</v>
      </c>
      <c r="Y42" s="193"/>
      <c r="Z42" s="193"/>
      <c r="AB42" s="190" t="str">
        <f>N9</f>
        <v>BCH</v>
      </c>
      <c r="AC42" s="190"/>
      <c r="AD42" s="190"/>
      <c r="AE42" s="6" t="s">
        <v>12</v>
      </c>
      <c r="AF42" s="182" t="str">
        <f>T10</f>
        <v>ETV</v>
      </c>
      <c r="AG42" s="182"/>
      <c r="AH42" s="182"/>
      <c r="AK42" s="187" t="str">
        <f>IF(AB11="",Z11,AB11)</f>
        <v>A3</v>
      </c>
      <c r="AL42" s="187"/>
      <c r="AM42" s="187"/>
    </row>
    <row r="43" spans="1:41" x14ac:dyDescent="0.2">
      <c r="A43" s="187" t="str">
        <f t="shared" si="4"/>
        <v>U12-1</v>
      </c>
      <c r="B43" s="187"/>
      <c r="C43" s="187"/>
      <c r="D43" s="187">
        <v>22</v>
      </c>
      <c r="E43" s="187"/>
      <c r="F43" s="187" t="s">
        <v>32</v>
      </c>
      <c r="G43" s="187"/>
      <c r="H43" s="187"/>
      <c r="I43" s="188" t="s">
        <v>86</v>
      </c>
      <c r="J43" s="188"/>
      <c r="K43" s="188"/>
      <c r="L43" s="186">
        <v>1</v>
      </c>
      <c r="M43" s="186"/>
      <c r="N43" s="182" t="str">
        <f>IF(AB10="",Z10,AB10)</f>
        <v>D2</v>
      </c>
      <c r="O43" s="182"/>
      <c r="P43" s="182"/>
      <c r="Q43" s="6" t="s">
        <v>12</v>
      </c>
      <c r="R43" s="182" t="str">
        <f>IF(AB11="",Z11,AB11)</f>
        <v>A3</v>
      </c>
      <c r="S43" s="182"/>
      <c r="T43" s="182"/>
      <c r="V43" s="189"/>
      <c r="W43" s="189"/>
      <c r="X43" s="6" t="s">
        <v>37</v>
      </c>
      <c r="Y43" s="193"/>
      <c r="Z43" s="193"/>
      <c r="AB43" s="190" t="str">
        <f>B10</f>
        <v>SCAL</v>
      </c>
      <c r="AC43" s="190"/>
      <c r="AD43" s="190"/>
      <c r="AE43" s="6" t="s">
        <v>12</v>
      </c>
      <c r="AF43" s="182" t="str">
        <f>T10</f>
        <v>ETV</v>
      </c>
      <c r="AG43" s="182"/>
      <c r="AH43" s="182"/>
      <c r="AK43" s="187" t="str">
        <f>IF(AH10="",AF10,AH10)</f>
        <v>C2</v>
      </c>
      <c r="AL43" s="187"/>
      <c r="AM43" s="187"/>
    </row>
    <row r="44" spans="1:41" x14ac:dyDescent="0.2">
      <c r="A44" s="187" t="str">
        <f t="shared" si="4"/>
        <v>U12-1</v>
      </c>
      <c r="B44" s="187"/>
      <c r="C44" s="187"/>
      <c r="D44" s="187">
        <v>23</v>
      </c>
      <c r="E44" s="187"/>
      <c r="F44" s="187" t="s">
        <v>32</v>
      </c>
      <c r="G44" s="187"/>
      <c r="H44" s="187"/>
      <c r="I44" s="188" t="s">
        <v>86</v>
      </c>
      <c r="J44" s="188"/>
      <c r="K44" s="188"/>
      <c r="L44" s="186">
        <v>2</v>
      </c>
      <c r="M44" s="186"/>
      <c r="N44" s="182" t="str">
        <f>IF(AB12="",Z12,AB12)</f>
        <v>D3</v>
      </c>
      <c r="O44" s="182"/>
      <c r="P44" s="182"/>
      <c r="Q44" s="6" t="s">
        <v>12</v>
      </c>
      <c r="R44" s="182" t="str">
        <f>IF(AB9="",Z9,AB9)</f>
        <v>A2</v>
      </c>
      <c r="S44" s="182"/>
      <c r="T44" s="182"/>
      <c r="V44" s="189"/>
      <c r="W44" s="189"/>
      <c r="X44" s="6" t="s">
        <v>37</v>
      </c>
      <c r="Y44" s="193"/>
      <c r="Z44" s="193"/>
      <c r="AB44" s="190" t="str">
        <f>H10</f>
        <v>BSV</v>
      </c>
      <c r="AC44" s="190"/>
      <c r="AD44" s="190"/>
      <c r="AE44" s="6" t="s">
        <v>12</v>
      </c>
      <c r="AF44" s="182" t="str">
        <f>N9</f>
        <v>BCH</v>
      </c>
      <c r="AG44" s="182"/>
      <c r="AH44" s="182"/>
      <c r="AK44" s="187" t="str">
        <f>IF(AH12="",AF12,AH12)</f>
        <v>C3</v>
      </c>
      <c r="AL44" s="187"/>
      <c r="AM44" s="187"/>
    </row>
    <row r="45" spans="1:41" x14ac:dyDescent="0.2">
      <c r="N45" s="182" t="str">
        <f>IF(AB9="",Z9,AB9)</f>
        <v>A2</v>
      </c>
      <c r="O45" s="182"/>
      <c r="P45" s="182"/>
      <c r="Q45" s="6" t="s">
        <v>12</v>
      </c>
      <c r="R45" s="182" t="str">
        <f>IF(AB11="",Z11,AB11)</f>
        <v>A3</v>
      </c>
      <c r="S45" s="182"/>
      <c r="T45" s="182"/>
      <c r="V45" s="194" t="str">
        <f>IF(AB9="","",VLOOKUP(CONCATENATE(N45,R45),$AQ$51:$AS$63,2,0))</f>
        <v/>
      </c>
      <c r="W45" s="194"/>
      <c r="X45" s="6" t="s">
        <v>37</v>
      </c>
      <c r="Y45" s="195" t="str">
        <f>IF(AB9="","",VLOOKUP(CONCATENATE(N45,R45),$AQ$51:$AS$63,3,0))</f>
        <v/>
      </c>
      <c r="Z45" s="195"/>
      <c r="AB45" s="14" t="s">
        <v>51</v>
      </c>
    </row>
    <row r="46" spans="1:41" x14ac:dyDescent="0.2">
      <c r="N46" s="182" t="str">
        <f>IF(AH9="",AF9,AH9)</f>
        <v>B2</v>
      </c>
      <c r="O46" s="182"/>
      <c r="P46" s="182"/>
      <c r="Q46" s="6" t="s">
        <v>12</v>
      </c>
      <c r="R46" s="182" t="str">
        <f>IF(AH11="",AF11,AH11)</f>
        <v>B3</v>
      </c>
      <c r="S46" s="182"/>
      <c r="T46" s="182"/>
      <c r="V46" s="194" t="str">
        <f>IF(AH9="","",VLOOKUP(CONCATENATE(N46,R46),$AQ$34:$AS$74,2,0))</f>
        <v/>
      </c>
      <c r="W46" s="194"/>
      <c r="X46" s="6" t="s">
        <v>37</v>
      </c>
      <c r="Y46" s="195" t="str">
        <f>IF(AH9="","",VLOOKUP(CONCATENATE(N46,R46),$AQ$34:$AS$74,3,0))</f>
        <v/>
      </c>
      <c r="Z46" s="195"/>
      <c r="AB46" s="14" t="s">
        <v>53</v>
      </c>
    </row>
    <row r="47" spans="1:41" x14ac:dyDescent="0.2">
      <c r="N47" s="182" t="str">
        <f>IF(AH10="",AF10,AH10)</f>
        <v>C2</v>
      </c>
      <c r="O47" s="182"/>
      <c r="P47" s="182"/>
      <c r="Q47" s="6" t="s">
        <v>12</v>
      </c>
      <c r="R47" s="182" t="str">
        <f>IF(AH12="",AF12,AH12)</f>
        <v>C3</v>
      </c>
      <c r="S47" s="182"/>
      <c r="T47" s="182"/>
      <c r="V47" s="194" t="str">
        <f>IF(AH10="","",VLOOKUP(CONCATENATE(N47,R47),$AU$51:$AW$63,2,0))</f>
        <v/>
      </c>
      <c r="W47" s="194"/>
      <c r="X47" s="6" t="s">
        <v>37</v>
      </c>
      <c r="Y47" s="195" t="str">
        <f>IF(AH10="","",VLOOKUP(CONCATENATE(N47,R47),$AU$51:$AW$63,3,0))</f>
        <v/>
      </c>
      <c r="Z47" s="195"/>
      <c r="AB47" s="14" t="s">
        <v>54</v>
      </c>
    </row>
    <row r="48" spans="1:41" x14ac:dyDescent="0.2">
      <c r="N48" s="182" t="str">
        <f>IF(AB10="",Z10,AB10)</f>
        <v>D2</v>
      </c>
      <c r="O48" s="182"/>
      <c r="P48" s="182"/>
      <c r="Q48" s="6" t="s">
        <v>12</v>
      </c>
      <c r="R48" s="182" t="str">
        <f>IF(AB12="",Z12,AB12)</f>
        <v>D3</v>
      </c>
      <c r="S48" s="182"/>
      <c r="T48" s="182"/>
      <c r="V48" s="194" t="str">
        <f>IF(AB10="","",VLOOKUP(CONCATENATE(N48,R48),$AU$34:$AW$74,2,0))</f>
        <v/>
      </c>
      <c r="W48" s="194"/>
      <c r="X48" s="6" t="s">
        <v>37</v>
      </c>
      <c r="Y48" s="195" t="str">
        <f>IF(AB10="","",VLOOKUP(CONCATENATE(N48,R48),$AU$34:$AW$74,3,0))</f>
        <v/>
      </c>
      <c r="Z48" s="195"/>
      <c r="AB48" s="14" t="s">
        <v>52</v>
      </c>
    </row>
    <row r="49" spans="1:58" x14ac:dyDescent="0.2">
      <c r="A49" s="179" t="s">
        <v>59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</row>
    <row r="51" spans="1:58" x14ac:dyDescent="0.2">
      <c r="A51" s="183" t="str">
        <f>B8</f>
        <v>Gruppe A</v>
      </c>
      <c r="B51" s="183"/>
      <c r="C51" s="183"/>
      <c r="D51" s="183"/>
      <c r="E51" s="184" t="str">
        <f>B52</f>
        <v>TOWE</v>
      </c>
      <c r="F51" s="184"/>
      <c r="G51" s="184"/>
      <c r="H51" s="184"/>
      <c r="I51" s="184" t="str">
        <f>B53</f>
        <v>SCAL</v>
      </c>
      <c r="J51" s="184"/>
      <c r="K51" s="184"/>
      <c r="L51" s="184"/>
      <c r="M51" s="184" t="str">
        <f>B54</f>
        <v>MTVL</v>
      </c>
      <c r="N51" s="184"/>
      <c r="O51" s="184"/>
      <c r="P51" s="184"/>
      <c r="Q51" s="184"/>
      <c r="R51" s="184"/>
      <c r="S51" s="184"/>
      <c r="T51" s="184"/>
      <c r="U51" s="185" t="s">
        <v>39</v>
      </c>
      <c r="V51" s="185"/>
      <c r="W51" s="185"/>
      <c r="X51" s="185"/>
      <c r="Y51" s="181" t="s">
        <v>40</v>
      </c>
      <c r="Z51" s="181"/>
      <c r="AA51" s="181"/>
      <c r="AB51" s="181"/>
      <c r="AC51" s="182" t="s">
        <v>26</v>
      </c>
      <c r="AD51" s="182"/>
      <c r="AQ51" s="3" t="s">
        <v>27</v>
      </c>
      <c r="AU51" s="3" t="s">
        <v>30</v>
      </c>
    </row>
    <row r="52" spans="1:58" x14ac:dyDescent="0.2">
      <c r="A52" s="8" t="s">
        <v>27</v>
      </c>
      <c r="B52" s="172" t="str">
        <f>B9</f>
        <v>TOWE</v>
      </c>
      <c r="C52" s="172"/>
      <c r="D52" s="172"/>
      <c r="E52" s="165" t="s">
        <v>28</v>
      </c>
      <c r="F52" s="166"/>
      <c r="G52" s="167" t="s">
        <v>28</v>
      </c>
      <c r="H52" s="168"/>
      <c r="I52" s="169">
        <f>V16</f>
        <v>0</v>
      </c>
      <c r="J52" s="170"/>
      <c r="K52" s="168">
        <f>Y16</f>
        <v>0</v>
      </c>
      <c r="L52" s="171"/>
      <c r="M52" s="169">
        <f>Y28</f>
        <v>0</v>
      </c>
      <c r="N52" s="170"/>
      <c r="O52" s="168">
        <f>V28</f>
        <v>0</v>
      </c>
      <c r="P52" s="171"/>
      <c r="Q52" s="169"/>
      <c r="R52" s="170"/>
      <c r="S52" s="168"/>
      <c r="T52" s="171"/>
      <c r="U52" s="169">
        <f>+I52+M52+Q52</f>
        <v>0</v>
      </c>
      <c r="V52" s="170"/>
      <c r="W52" s="168">
        <f>+K52+O52+S52</f>
        <v>0</v>
      </c>
      <c r="X52" s="171"/>
      <c r="Y52" s="169">
        <f>IF(I52&gt;K52,2)+IF(M52&gt;O52,2)+IF(Q52&gt;S52,2)</f>
        <v>0</v>
      </c>
      <c r="Z52" s="170"/>
      <c r="AA52" s="168">
        <f>IF(I52&lt;K52,2)+IF(M52&lt;O52,2)+IF(Q52&lt;S52,2)</f>
        <v>0</v>
      </c>
      <c r="AB52" s="171"/>
      <c r="AC52" s="177"/>
      <c r="AD52" s="178"/>
      <c r="AQ52" s="3" t="str">
        <f>N28&amp;R28</f>
        <v>MTVLTOWE</v>
      </c>
      <c r="AR52" s="3">
        <f>V28</f>
        <v>0</v>
      </c>
      <c r="AS52" s="3">
        <f>Y28</f>
        <v>0</v>
      </c>
      <c r="AU52" s="3" t="str">
        <f>N18&amp;R18</f>
        <v>OTTBCH</v>
      </c>
      <c r="AV52" s="3">
        <f>V18</f>
        <v>0</v>
      </c>
      <c r="AW52" s="3">
        <f>Y18</f>
        <v>0</v>
      </c>
    </row>
    <row r="53" spans="1:58" x14ac:dyDescent="0.2">
      <c r="A53" s="8" t="s">
        <v>29</v>
      </c>
      <c r="B53" s="172" t="str">
        <f>B10</f>
        <v>SCAL</v>
      </c>
      <c r="C53" s="172"/>
      <c r="D53" s="172"/>
      <c r="E53" s="173" t="str">
        <f>CONCATENATE(I16,"-",L16)</f>
        <v>9:30-2</v>
      </c>
      <c r="F53" s="173"/>
      <c r="G53" s="173"/>
      <c r="H53" s="173"/>
      <c r="I53" s="165" t="s">
        <v>28</v>
      </c>
      <c r="J53" s="166"/>
      <c r="K53" s="167" t="s">
        <v>28</v>
      </c>
      <c r="L53" s="168"/>
      <c r="M53" s="169">
        <f>V23</f>
        <v>0</v>
      </c>
      <c r="N53" s="170"/>
      <c r="O53" s="168">
        <f>Y23</f>
        <v>0</v>
      </c>
      <c r="P53" s="171"/>
      <c r="Q53" s="169"/>
      <c r="R53" s="170"/>
      <c r="S53" s="168"/>
      <c r="T53" s="171"/>
      <c r="U53" s="169">
        <f>K52+M53+Q53</f>
        <v>0</v>
      </c>
      <c r="V53" s="170"/>
      <c r="W53" s="168">
        <f>I52+O53+S53</f>
        <v>0</v>
      </c>
      <c r="X53" s="171"/>
      <c r="Y53" s="169">
        <f>IF(K52&gt;I52,2)+IF(M53&gt;O53,2)+IF(Q53&gt;S53,2)</f>
        <v>0</v>
      </c>
      <c r="Z53" s="170"/>
      <c r="AA53" s="168">
        <f>IF(K52&lt;I52,2)+IF(M53&lt;O53,2)+IF(Q53&lt;S53,2)</f>
        <v>0</v>
      </c>
      <c r="AB53" s="171"/>
      <c r="AC53" s="177"/>
      <c r="AD53" s="178"/>
      <c r="AQ53" s="3" t="e">
        <f>#REF!&amp;#REF!</f>
        <v>#REF!</v>
      </c>
      <c r="AR53" s="3" t="e">
        <f>#REF!</f>
        <v>#REF!</v>
      </c>
      <c r="AS53" s="3" t="e">
        <f>#REF!</f>
        <v>#REF!</v>
      </c>
      <c r="AU53" s="3" t="e">
        <f>#REF!&amp;#REF!</f>
        <v>#REF!</v>
      </c>
      <c r="AV53" s="3" t="e">
        <f>#REF!</f>
        <v>#REF!</v>
      </c>
      <c r="AW53" s="3" t="e">
        <f>#REF!</f>
        <v>#REF!</v>
      </c>
    </row>
    <row r="54" spans="1:58" x14ac:dyDescent="0.2">
      <c r="A54" s="8" t="s">
        <v>30</v>
      </c>
      <c r="B54" s="172" t="str">
        <f>B11</f>
        <v>MTVL</v>
      </c>
      <c r="C54" s="172"/>
      <c r="D54" s="172"/>
      <c r="E54" s="173" t="str">
        <f>CONCATENATE(I28,"-",L28)</f>
        <v>13:40-2</v>
      </c>
      <c r="F54" s="173"/>
      <c r="G54" s="173"/>
      <c r="H54" s="173"/>
      <c r="I54" s="173" t="str">
        <f>CONCATENATE(I23,"-",L23)</f>
        <v>12:00-1</v>
      </c>
      <c r="J54" s="173"/>
      <c r="K54" s="173"/>
      <c r="L54" s="173"/>
      <c r="M54" s="165" t="s">
        <v>28</v>
      </c>
      <c r="N54" s="166"/>
      <c r="O54" s="167" t="s">
        <v>28</v>
      </c>
      <c r="P54" s="168"/>
      <c r="Q54" s="169"/>
      <c r="R54" s="170"/>
      <c r="S54" s="168"/>
      <c r="T54" s="171"/>
      <c r="U54" s="169">
        <f>O52+O53+Q54</f>
        <v>0</v>
      </c>
      <c r="V54" s="170"/>
      <c r="W54" s="168">
        <f>M52+M53+S54</f>
        <v>0</v>
      </c>
      <c r="X54" s="171"/>
      <c r="Y54" s="169">
        <f>IF(O52&gt;M52,2)+IF(M53&lt;O53,2)+IF(Q54&gt;S54,2)</f>
        <v>0</v>
      </c>
      <c r="Z54" s="170"/>
      <c r="AA54" s="168">
        <f>IF(O52&lt;M52,2)+IF(M53&gt;O53,2)+IF(Q54&lt;S54,2)</f>
        <v>0</v>
      </c>
      <c r="AB54" s="171"/>
      <c r="AC54" s="177"/>
      <c r="AD54" s="178"/>
      <c r="AQ54" s="3" t="str">
        <f>N23&amp;R23</f>
        <v>SCALMTVL</v>
      </c>
      <c r="AR54" s="3">
        <f>V23</f>
        <v>0</v>
      </c>
      <c r="AS54" s="3">
        <f>Y23</f>
        <v>0</v>
      </c>
      <c r="AU54" s="3" t="str">
        <f>N25&amp;R25</f>
        <v>WSVOTT</v>
      </c>
      <c r="AV54" s="3">
        <f>V25</f>
        <v>0</v>
      </c>
      <c r="AW54" s="3">
        <f>Y25</f>
        <v>0</v>
      </c>
    </row>
    <row r="55" spans="1:58" hidden="1" x14ac:dyDescent="0.2">
      <c r="A55" s="8" t="s">
        <v>31</v>
      </c>
      <c r="B55" s="172"/>
      <c r="C55" s="172"/>
      <c r="D55" s="172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65" t="s">
        <v>28</v>
      </c>
      <c r="R55" s="166"/>
      <c r="S55" s="167" t="s">
        <v>28</v>
      </c>
      <c r="T55" s="168"/>
      <c r="U55" s="169"/>
      <c r="V55" s="170"/>
      <c r="W55" s="168"/>
      <c r="X55" s="171"/>
      <c r="Y55" s="169"/>
      <c r="Z55" s="170"/>
      <c r="AA55" s="168"/>
      <c r="AB55" s="171"/>
      <c r="AC55" s="177"/>
      <c r="AD55" s="178"/>
      <c r="AQ55" s="3" t="e">
        <f>#REF!&amp;#REF!</f>
        <v>#REF!</v>
      </c>
      <c r="AR55" s="3" t="e">
        <f>#REF!</f>
        <v>#REF!</v>
      </c>
      <c r="AS55" s="3" t="e">
        <f>#REF!</f>
        <v>#REF!</v>
      </c>
      <c r="AU55" s="3" t="e">
        <f>#REF!&amp;#REF!</f>
        <v>#REF!</v>
      </c>
      <c r="AV55" s="3" t="e">
        <f>#REF!</f>
        <v>#REF!</v>
      </c>
      <c r="AW55" s="3" t="e">
        <f>#REF!</f>
        <v>#REF!</v>
      </c>
    </row>
    <row r="56" spans="1:58" x14ac:dyDescent="0.2">
      <c r="AQ56" s="3" t="str">
        <f>N16&amp;R16</f>
        <v>TOWESCAL</v>
      </c>
      <c r="AR56" s="3">
        <f>V16</f>
        <v>0</v>
      </c>
      <c r="AS56" s="3">
        <f>Y16</f>
        <v>0</v>
      </c>
      <c r="AU56" s="3" t="str">
        <f>N32&amp;R32</f>
        <v>BCHWSV</v>
      </c>
      <c r="AV56" s="3">
        <f>V32</f>
        <v>0</v>
      </c>
      <c r="AW56" s="3">
        <f>Y32</f>
        <v>0</v>
      </c>
    </row>
    <row r="57" spans="1:58" x14ac:dyDescent="0.2">
      <c r="A57" s="183" t="str">
        <f>H8</f>
        <v>Gruppe B</v>
      </c>
      <c r="B57" s="183"/>
      <c r="C57" s="183"/>
      <c r="D57" s="183"/>
      <c r="E57" s="184" t="str">
        <f>B58</f>
        <v>RIST</v>
      </c>
      <c r="F57" s="184"/>
      <c r="G57" s="184"/>
      <c r="H57" s="184"/>
      <c r="I57" s="184" t="str">
        <f>B59</f>
        <v>BSV</v>
      </c>
      <c r="J57" s="184"/>
      <c r="K57" s="184"/>
      <c r="L57" s="184"/>
      <c r="M57" s="184" t="str">
        <f>B60</f>
        <v>ATSV</v>
      </c>
      <c r="N57" s="184"/>
      <c r="O57" s="184"/>
      <c r="P57" s="184"/>
      <c r="Q57" s="184"/>
      <c r="R57" s="184"/>
      <c r="S57" s="184"/>
      <c r="T57" s="184"/>
      <c r="U57" s="185" t="s">
        <v>39</v>
      </c>
      <c r="V57" s="185"/>
      <c r="W57" s="185"/>
      <c r="X57" s="185"/>
      <c r="Y57" s="181" t="s">
        <v>40</v>
      </c>
      <c r="Z57" s="181"/>
      <c r="AA57" s="181"/>
      <c r="AB57" s="181"/>
      <c r="AC57" s="182" t="s">
        <v>26</v>
      </c>
      <c r="AD57" s="182"/>
      <c r="AQ57" s="3" t="e">
        <f>#REF!&amp;#REF!</f>
        <v>#REF!</v>
      </c>
      <c r="AR57" s="3" t="e">
        <f>#REF!</f>
        <v>#REF!</v>
      </c>
      <c r="AS57" s="3" t="e">
        <f>#REF!</f>
        <v>#REF!</v>
      </c>
      <c r="AU57" s="3" t="e">
        <f>#REF!&amp;#REF!</f>
        <v>#REF!</v>
      </c>
      <c r="AV57" s="3" t="e">
        <f>#REF!</f>
        <v>#REF!</v>
      </c>
      <c r="AW57" s="3" t="e">
        <f>#REF!</f>
        <v>#REF!</v>
      </c>
    </row>
    <row r="58" spans="1:58" x14ac:dyDescent="0.2">
      <c r="A58" s="8" t="s">
        <v>32</v>
      </c>
      <c r="B58" s="172" t="str">
        <f>H9</f>
        <v>RIST</v>
      </c>
      <c r="C58" s="172"/>
      <c r="D58" s="172"/>
      <c r="E58" s="165" t="s">
        <v>28</v>
      </c>
      <c r="F58" s="166"/>
      <c r="G58" s="167" t="s">
        <v>28</v>
      </c>
      <c r="H58" s="168"/>
      <c r="I58" s="169">
        <f>V31</f>
        <v>0</v>
      </c>
      <c r="J58" s="170"/>
      <c r="K58" s="168">
        <f>Y31</f>
        <v>0</v>
      </c>
      <c r="L58" s="171"/>
      <c r="M58" s="169">
        <f>Y17</f>
        <v>0</v>
      </c>
      <c r="N58" s="170"/>
      <c r="O58" s="168">
        <f>V17</f>
        <v>0</v>
      </c>
      <c r="P58" s="171"/>
      <c r="Q58" s="169"/>
      <c r="R58" s="170"/>
      <c r="S58" s="168"/>
      <c r="T58" s="171"/>
      <c r="U58" s="169">
        <f>+I58+M58+Q58</f>
        <v>0</v>
      </c>
      <c r="V58" s="170"/>
      <c r="W58" s="168">
        <f>+K58+O58+S58</f>
        <v>0</v>
      </c>
      <c r="X58" s="171"/>
      <c r="Y58" s="169">
        <f>IF(I58&gt;K58,2)+IF(M58&gt;O58,2)+IF(Q58&gt;S58,2)</f>
        <v>0</v>
      </c>
      <c r="Z58" s="170"/>
      <c r="AA58" s="168">
        <f>IF(I58&lt;K58,2)+IF(M58&lt;O58,2)+IF(Q58&lt;S58,2)</f>
        <v>0</v>
      </c>
      <c r="AB58" s="171"/>
      <c r="AC58" s="177"/>
      <c r="AD58" s="178"/>
      <c r="AQ58" s="3" t="str">
        <f>R28&amp;N28</f>
        <v>TOWEMTVL</v>
      </c>
      <c r="AR58" s="3">
        <f>Y28</f>
        <v>0</v>
      </c>
      <c r="AS58" s="3">
        <f>V28</f>
        <v>0</v>
      </c>
      <c r="AU58" s="3" t="str">
        <f>R18&amp;N18</f>
        <v>BCHOTT</v>
      </c>
      <c r="AV58" s="3">
        <f>Y18</f>
        <v>0</v>
      </c>
      <c r="AW58" s="3">
        <f>V18</f>
        <v>0</v>
      </c>
    </row>
    <row r="59" spans="1:58" x14ac:dyDescent="0.2">
      <c r="A59" s="8" t="s">
        <v>33</v>
      </c>
      <c r="B59" s="172" t="str">
        <f>H10</f>
        <v>BSV</v>
      </c>
      <c r="C59" s="172"/>
      <c r="D59" s="172"/>
      <c r="E59" s="173" t="str">
        <f>CONCATENATE(I31,"-",L31)</f>
        <v>14:30-1</v>
      </c>
      <c r="F59" s="173"/>
      <c r="G59" s="173"/>
      <c r="H59" s="173"/>
      <c r="I59" s="165" t="s">
        <v>28</v>
      </c>
      <c r="J59" s="166"/>
      <c r="K59" s="167" t="s">
        <v>28</v>
      </c>
      <c r="L59" s="168"/>
      <c r="M59" s="169">
        <f>V24</f>
        <v>0</v>
      </c>
      <c r="N59" s="170"/>
      <c r="O59" s="168">
        <f>Y24</f>
        <v>0</v>
      </c>
      <c r="P59" s="171"/>
      <c r="Q59" s="169"/>
      <c r="R59" s="170"/>
      <c r="S59" s="168"/>
      <c r="T59" s="171"/>
      <c r="U59" s="169">
        <f>K58+M59+Q59</f>
        <v>0</v>
      </c>
      <c r="V59" s="170"/>
      <c r="W59" s="168">
        <f>I58+O59+S59</f>
        <v>0</v>
      </c>
      <c r="X59" s="171"/>
      <c r="Y59" s="169">
        <f>IF(K58&gt;I58,2)+IF(M59&gt;O59,2)+IF(Q59&gt;S59,2)</f>
        <v>0</v>
      </c>
      <c r="Z59" s="170"/>
      <c r="AA59" s="168">
        <f>IF(K58&lt;I58,2)+IF(M59&lt;O59,2)+IF(Q59&lt;S59,2)</f>
        <v>0</v>
      </c>
      <c r="AB59" s="171"/>
      <c r="AC59" s="177"/>
      <c r="AD59" s="178"/>
      <c r="AQ59" s="3" t="e">
        <f>#REF!&amp;#REF!</f>
        <v>#REF!</v>
      </c>
      <c r="AR59" s="3" t="e">
        <f>#REF!</f>
        <v>#REF!</v>
      </c>
      <c r="AS59" s="3" t="e">
        <f>#REF!</f>
        <v>#REF!</v>
      </c>
      <c r="AU59" s="3" t="e">
        <f>#REF!&amp;#REF!</f>
        <v>#REF!</v>
      </c>
      <c r="AV59" s="3" t="e">
        <f>#REF!</f>
        <v>#REF!</v>
      </c>
      <c r="AW59" s="3" t="e">
        <f>#REF!</f>
        <v>#REF!</v>
      </c>
    </row>
    <row r="60" spans="1:58" x14ac:dyDescent="0.2">
      <c r="A60" s="8" t="s">
        <v>34</v>
      </c>
      <c r="B60" s="172" t="str">
        <f>H11</f>
        <v>ATSV</v>
      </c>
      <c r="C60" s="172"/>
      <c r="D60" s="172"/>
      <c r="E60" s="173" t="str">
        <f>CONCATENATE(I17,"-",L17)</f>
        <v>10:20-1</v>
      </c>
      <c r="F60" s="173"/>
      <c r="G60" s="173"/>
      <c r="H60" s="173"/>
      <c r="I60" s="173" t="str">
        <f>CONCATENATE(I24,"-",L24)</f>
        <v>12:00-2</v>
      </c>
      <c r="J60" s="173"/>
      <c r="K60" s="173"/>
      <c r="L60" s="173"/>
      <c r="M60" s="165" t="s">
        <v>28</v>
      </c>
      <c r="N60" s="166"/>
      <c r="O60" s="167" t="s">
        <v>28</v>
      </c>
      <c r="P60" s="168"/>
      <c r="Q60" s="169"/>
      <c r="R60" s="170"/>
      <c r="S60" s="168"/>
      <c r="T60" s="171"/>
      <c r="U60" s="169">
        <f>O58+O59+Q60</f>
        <v>0</v>
      </c>
      <c r="V60" s="170"/>
      <c r="W60" s="168">
        <f>M58+M59+S60</f>
        <v>0</v>
      </c>
      <c r="X60" s="171"/>
      <c r="Y60" s="169">
        <f>IF(O58&gt;M58,2)+IF(M59&lt;O59,2)+IF(Q60&gt;S60,2)</f>
        <v>0</v>
      </c>
      <c r="Z60" s="170"/>
      <c r="AA60" s="168">
        <f>IF(O58&lt;M58,2)+IF(M59&gt;O59,2)+IF(Q60&lt;S60,2)</f>
        <v>0</v>
      </c>
      <c r="AB60" s="171"/>
      <c r="AC60" s="177"/>
      <c r="AD60" s="178"/>
      <c r="AO60" s="10"/>
      <c r="AP60" s="10"/>
      <c r="AQ60" s="3" t="str">
        <f>R23&amp;N23</f>
        <v>MTVLSCAL</v>
      </c>
      <c r="AR60" s="3">
        <f>Y23</f>
        <v>0</v>
      </c>
      <c r="AS60" s="3">
        <f>V23</f>
        <v>0</v>
      </c>
      <c r="AU60" s="3" t="str">
        <f>R25&amp;N25</f>
        <v>OTTWSV</v>
      </c>
      <c r="AV60" s="3">
        <f>Y25</f>
        <v>0</v>
      </c>
      <c r="AW60" s="3">
        <f>V25</f>
        <v>0</v>
      </c>
      <c r="AX60" s="11"/>
      <c r="AZ60" s="11"/>
      <c r="BA60" s="11"/>
      <c r="BB60" s="11"/>
      <c r="BC60" s="11"/>
      <c r="BD60" s="11"/>
      <c r="BE60" s="11"/>
      <c r="BF60" s="11"/>
    </row>
    <row r="61" spans="1:58" hidden="1" x14ac:dyDescent="0.2">
      <c r="A61" s="8" t="s">
        <v>35</v>
      </c>
      <c r="B61" s="172"/>
      <c r="C61" s="172"/>
      <c r="D61" s="172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65" t="s">
        <v>28</v>
      </c>
      <c r="R61" s="166"/>
      <c r="S61" s="167" t="s">
        <v>28</v>
      </c>
      <c r="T61" s="168"/>
      <c r="U61" s="169">
        <f>S58+S59+S60</f>
        <v>0</v>
      </c>
      <c r="V61" s="170"/>
      <c r="W61" s="168">
        <f>Q58+Q59+Q60</f>
        <v>0</v>
      </c>
      <c r="X61" s="171"/>
      <c r="Y61" s="169">
        <f>IF(S58&gt;Q58,2)+IF(S59&gt;Q59,2)+IF(S60&gt;Q60,2)</f>
        <v>0</v>
      </c>
      <c r="Z61" s="170"/>
      <c r="AA61" s="168">
        <f>IF(S58&lt;Q58,2)+IF(S59&lt;Q59,2)+IF(S60&lt;Q60,2)</f>
        <v>0</v>
      </c>
      <c r="AB61" s="171"/>
      <c r="AC61" s="177"/>
      <c r="AD61" s="178"/>
      <c r="AO61" s="10"/>
      <c r="AP61" s="10"/>
      <c r="AQ61" s="3" t="e">
        <f>#REF!&amp;#REF!</f>
        <v>#REF!</v>
      </c>
      <c r="AR61" s="3" t="e">
        <f>#REF!</f>
        <v>#REF!</v>
      </c>
      <c r="AS61" s="3" t="e">
        <f>#REF!</f>
        <v>#REF!</v>
      </c>
      <c r="AU61" s="3" t="e">
        <f>#REF!&amp;#REF!</f>
        <v>#REF!</v>
      </c>
      <c r="AV61" s="3" t="e">
        <f>#REF!</f>
        <v>#REF!</v>
      </c>
      <c r="AW61" s="3" t="e">
        <f>#REF!</f>
        <v>#REF!</v>
      </c>
      <c r="AX61" s="11"/>
      <c r="AZ61" s="11"/>
      <c r="BA61" s="11"/>
      <c r="BB61" s="11"/>
      <c r="BC61" s="11"/>
      <c r="BD61" s="11"/>
      <c r="BE61" s="11"/>
      <c r="BF61" s="11"/>
    </row>
    <row r="62" spans="1:58" x14ac:dyDescent="0.2">
      <c r="AQ62" s="3" t="str">
        <f>R16&amp;N16</f>
        <v>SCALTOWE</v>
      </c>
      <c r="AR62" s="3">
        <f>Y16</f>
        <v>0</v>
      </c>
      <c r="AS62" s="3">
        <f>V16</f>
        <v>0</v>
      </c>
      <c r="AU62" s="3" t="str">
        <f>R32&amp;N32</f>
        <v>WSVBCH</v>
      </c>
      <c r="AV62" s="3">
        <f>Y32</f>
        <v>0</v>
      </c>
      <c r="AW62" s="3">
        <f>V32</f>
        <v>0</v>
      </c>
    </row>
    <row r="63" spans="1:58" x14ac:dyDescent="0.2">
      <c r="A63" s="183" t="str">
        <f>N8</f>
        <v>Gruppe C</v>
      </c>
      <c r="B63" s="183"/>
      <c r="C63" s="183"/>
      <c r="D63" s="183"/>
      <c r="E63" s="184" t="str">
        <f>B64</f>
        <v>BCH</v>
      </c>
      <c r="F63" s="184"/>
      <c r="G63" s="184"/>
      <c r="H63" s="184"/>
      <c r="I63" s="184" t="str">
        <f>B65</f>
        <v>WSV</v>
      </c>
      <c r="J63" s="184"/>
      <c r="K63" s="184"/>
      <c r="L63" s="184"/>
      <c r="M63" s="184" t="str">
        <f>B66</f>
        <v>OTT</v>
      </c>
      <c r="N63" s="184"/>
      <c r="O63" s="184"/>
      <c r="P63" s="184"/>
      <c r="Q63" s="184"/>
      <c r="R63" s="184"/>
      <c r="S63" s="184"/>
      <c r="T63" s="184"/>
      <c r="U63" s="185" t="s">
        <v>39</v>
      </c>
      <c r="V63" s="185"/>
      <c r="W63" s="185"/>
      <c r="X63" s="185"/>
      <c r="Y63" s="181" t="s">
        <v>40</v>
      </c>
      <c r="Z63" s="181"/>
      <c r="AA63" s="181"/>
      <c r="AB63" s="181"/>
      <c r="AC63" s="182" t="s">
        <v>26</v>
      </c>
      <c r="AD63" s="182"/>
      <c r="AO63" s="10"/>
      <c r="AP63" s="10"/>
      <c r="AQ63" s="3" t="e">
        <f>#REF!&amp;#REF!</f>
        <v>#REF!</v>
      </c>
      <c r="AR63" s="3" t="e">
        <f>#REF!</f>
        <v>#REF!</v>
      </c>
      <c r="AS63" s="3" t="e">
        <f>#REF!</f>
        <v>#REF!</v>
      </c>
      <c r="AU63" s="3" t="e">
        <f>#REF!&amp;#REF!</f>
        <v>#REF!</v>
      </c>
      <c r="AV63" s="3" t="e">
        <f>#REF!</f>
        <v>#REF!</v>
      </c>
      <c r="AW63" s="3" t="e">
        <f>#REF!</f>
        <v>#REF!</v>
      </c>
      <c r="AX63" s="11"/>
      <c r="AZ63" s="11"/>
      <c r="BA63" s="11"/>
      <c r="BB63" s="11"/>
      <c r="BC63" s="11"/>
      <c r="BD63" s="11"/>
      <c r="BE63" s="11"/>
      <c r="BF63" s="11"/>
    </row>
    <row r="64" spans="1:58" x14ac:dyDescent="0.2">
      <c r="A64" s="8" t="s">
        <v>43</v>
      </c>
      <c r="B64" s="172" t="str">
        <f>N9</f>
        <v>BCH</v>
      </c>
      <c r="C64" s="172"/>
      <c r="D64" s="172"/>
      <c r="E64" s="165" t="s">
        <v>28</v>
      </c>
      <c r="F64" s="166"/>
      <c r="G64" s="167" t="s">
        <v>28</v>
      </c>
      <c r="H64" s="168"/>
      <c r="I64" s="169">
        <f>V32</f>
        <v>0</v>
      </c>
      <c r="J64" s="170"/>
      <c r="K64" s="168">
        <f>Y32</f>
        <v>0</v>
      </c>
      <c r="L64" s="171"/>
      <c r="M64" s="169">
        <f>Y18</f>
        <v>0</v>
      </c>
      <c r="N64" s="170"/>
      <c r="O64" s="168">
        <f>V18</f>
        <v>0</v>
      </c>
      <c r="P64" s="171"/>
      <c r="Q64" s="169"/>
      <c r="R64" s="170"/>
      <c r="S64" s="168"/>
      <c r="T64" s="171"/>
      <c r="U64" s="169">
        <f>+I64+M64+Q64</f>
        <v>0</v>
      </c>
      <c r="V64" s="170"/>
      <c r="W64" s="168">
        <f>+K64+O64+S64</f>
        <v>0</v>
      </c>
      <c r="X64" s="171"/>
      <c r="Y64" s="169">
        <f>IF(I64&gt;K64,2)+IF(M64&gt;O64,2)+IF(Q64&gt;S64,2)</f>
        <v>0</v>
      </c>
      <c r="Z64" s="170"/>
      <c r="AA64" s="168">
        <f>IF(I64&lt;K64,2)+IF(M64&lt;O64,2)+IF(Q64&lt;S64,2)</f>
        <v>0</v>
      </c>
      <c r="AB64" s="171"/>
      <c r="AC64" s="177"/>
      <c r="AD64" s="178"/>
      <c r="AO64" s="10"/>
      <c r="AP64" s="10"/>
      <c r="AQ64" s="11"/>
      <c r="AR64" s="11"/>
      <c r="AS64" s="11"/>
      <c r="AT64" s="12"/>
      <c r="AU64" s="11"/>
      <c r="AV64" s="11"/>
      <c r="AW64" s="11"/>
      <c r="AX64" s="11"/>
      <c r="AZ64" s="11"/>
      <c r="BA64" s="11"/>
      <c r="BB64" s="11"/>
      <c r="BC64" s="11"/>
      <c r="BD64" s="11"/>
      <c r="BE64" s="11"/>
      <c r="BF64" s="11"/>
    </row>
    <row r="65" spans="1:51" x14ac:dyDescent="0.2">
      <c r="A65" s="8" t="s">
        <v>44</v>
      </c>
      <c r="B65" s="172" t="str">
        <f>N10</f>
        <v>WSV</v>
      </c>
      <c r="C65" s="172"/>
      <c r="D65" s="172"/>
      <c r="E65" s="173" t="str">
        <f>CONCATENATE(I32,"-",L32)</f>
        <v>14:30-2</v>
      </c>
      <c r="F65" s="173"/>
      <c r="G65" s="173"/>
      <c r="H65" s="173"/>
      <c r="I65" s="165" t="s">
        <v>28</v>
      </c>
      <c r="J65" s="166"/>
      <c r="K65" s="167" t="s">
        <v>28</v>
      </c>
      <c r="L65" s="168"/>
      <c r="M65" s="169">
        <f>V25</f>
        <v>0</v>
      </c>
      <c r="N65" s="170"/>
      <c r="O65" s="168">
        <f>Y25</f>
        <v>0</v>
      </c>
      <c r="P65" s="171"/>
      <c r="Q65" s="169"/>
      <c r="R65" s="170"/>
      <c r="S65" s="168"/>
      <c r="T65" s="171"/>
      <c r="U65" s="169">
        <f>K64+M65+Q65</f>
        <v>0</v>
      </c>
      <c r="V65" s="170"/>
      <c r="W65" s="168">
        <f>I64+O65+S65</f>
        <v>0</v>
      </c>
      <c r="X65" s="171"/>
      <c r="Y65" s="169">
        <f>IF(K64&gt;I64,2)+IF(M65&gt;O65,2)+IF(Q65&gt;S65,2)</f>
        <v>0</v>
      </c>
      <c r="Z65" s="170"/>
      <c r="AA65" s="168">
        <f>IF(K64&lt;I64,2)+IF(M65&lt;O65,2)+IF(Q65&lt;S65,2)</f>
        <v>0</v>
      </c>
      <c r="AB65" s="171"/>
      <c r="AC65" s="177"/>
      <c r="AD65" s="178"/>
      <c r="AQ65" s="3" t="s">
        <v>29</v>
      </c>
      <c r="AU65" s="3" t="s">
        <v>31</v>
      </c>
    </row>
    <row r="66" spans="1:51" x14ac:dyDescent="0.2">
      <c r="A66" s="8" t="s">
        <v>45</v>
      </c>
      <c r="B66" s="172" t="str">
        <f>N11</f>
        <v>OTT</v>
      </c>
      <c r="C66" s="172"/>
      <c r="D66" s="172"/>
      <c r="E66" s="173" t="str">
        <f>CONCATENATE(I18,"-",L18)</f>
        <v>10:20-2</v>
      </c>
      <c r="F66" s="173"/>
      <c r="G66" s="173"/>
      <c r="H66" s="173"/>
      <c r="I66" s="173" t="str">
        <f>CONCATENATE(I25,"-",L25)</f>
        <v>12:50-1</v>
      </c>
      <c r="J66" s="173"/>
      <c r="K66" s="173"/>
      <c r="L66" s="173"/>
      <c r="M66" s="165" t="s">
        <v>28</v>
      </c>
      <c r="N66" s="166"/>
      <c r="O66" s="167" t="s">
        <v>28</v>
      </c>
      <c r="P66" s="168"/>
      <c r="Q66" s="169"/>
      <c r="R66" s="170"/>
      <c r="S66" s="168"/>
      <c r="T66" s="171"/>
      <c r="U66" s="169">
        <f>O64+O65+Q66</f>
        <v>0</v>
      </c>
      <c r="V66" s="170"/>
      <c r="W66" s="168">
        <f>M64+M65+S66</f>
        <v>0</v>
      </c>
      <c r="X66" s="171"/>
      <c r="Y66" s="169">
        <f>IF(O64&gt;M64,2)+IF(M65&lt;O65,2)+IF(Q66&gt;S66,2)</f>
        <v>0</v>
      </c>
      <c r="Z66" s="170"/>
      <c r="AA66" s="168">
        <f>IF(O64&lt;M64,2)+IF(M65&gt;O65,2)+IF(Q66&lt;S66,2)</f>
        <v>0</v>
      </c>
      <c r="AB66" s="171"/>
      <c r="AC66" s="177"/>
      <c r="AD66" s="178"/>
      <c r="AE66" s="9"/>
      <c r="AF66" s="13"/>
      <c r="AQ66" s="3" t="str">
        <f>N17&amp;R17</f>
        <v>ATSVRIST</v>
      </c>
      <c r="AR66" s="3">
        <f>V17</f>
        <v>0</v>
      </c>
      <c r="AS66" s="3">
        <f>Y17</f>
        <v>0</v>
      </c>
      <c r="AU66" s="3" t="str">
        <f>N19&amp;R19</f>
        <v>HHTTSGB</v>
      </c>
      <c r="AV66" s="3">
        <f>V19</f>
        <v>0</v>
      </c>
      <c r="AW66" s="3">
        <f>Y19</f>
        <v>0</v>
      </c>
    </row>
    <row r="67" spans="1:51" hidden="1" x14ac:dyDescent="0.2">
      <c r="A67" s="8" t="s">
        <v>46</v>
      </c>
      <c r="B67" s="172"/>
      <c r="C67" s="172"/>
      <c r="D67" s="172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65" t="s">
        <v>28</v>
      </c>
      <c r="R67" s="166"/>
      <c r="S67" s="167" t="s">
        <v>28</v>
      </c>
      <c r="T67" s="168"/>
      <c r="U67" s="169">
        <f>S64+S65+S66</f>
        <v>0</v>
      </c>
      <c r="V67" s="170"/>
      <c r="W67" s="168">
        <f>Q64+Q65+Q66</f>
        <v>0</v>
      </c>
      <c r="X67" s="171"/>
      <c r="Y67" s="169">
        <f>IF(S64&gt;Q64,2)+IF(S65&gt;Q65,2)+IF(S66&gt;Q66,2)</f>
        <v>0</v>
      </c>
      <c r="Z67" s="170"/>
      <c r="AA67" s="168">
        <f>IF(S64&lt;Q64,2)+IF(S65&lt;Q65,2)+IF(S66&lt;Q66,2)</f>
        <v>0</v>
      </c>
      <c r="AB67" s="171"/>
      <c r="AC67" s="177"/>
      <c r="AD67" s="178"/>
      <c r="AQ67" s="3" t="e">
        <f>#REF!&amp;#REF!</f>
        <v>#REF!</v>
      </c>
      <c r="AR67" s="3" t="e">
        <f>#REF!</f>
        <v>#REF!</v>
      </c>
      <c r="AS67" s="3" t="e">
        <f>#REF!</f>
        <v>#REF!</v>
      </c>
      <c r="AU67" s="3" t="str">
        <f>N20&amp;R20</f>
        <v>ETVHWBA</v>
      </c>
      <c r="AV67" s="3">
        <f>V20</f>
        <v>0</v>
      </c>
      <c r="AW67" s="3">
        <f>Y20</f>
        <v>0</v>
      </c>
    </row>
    <row r="68" spans="1:51" x14ac:dyDescent="0.2">
      <c r="AQ68" s="3" t="str">
        <f>N24&amp;R24</f>
        <v>BSVATSV</v>
      </c>
      <c r="AR68" s="3">
        <f>V24</f>
        <v>0</v>
      </c>
      <c r="AS68" s="3">
        <f>Y24</f>
        <v>0</v>
      </c>
      <c r="AU68" s="3" t="str">
        <f>N27&amp;R27</f>
        <v>ETVHHT</v>
      </c>
      <c r="AV68" s="3">
        <f>V27</f>
        <v>0</v>
      </c>
      <c r="AW68" s="3">
        <f>Y27</f>
        <v>0</v>
      </c>
    </row>
    <row r="69" spans="1:51" x14ac:dyDescent="0.2">
      <c r="A69" s="183" t="str">
        <f>T8</f>
        <v>Gruppe D</v>
      </c>
      <c r="B69" s="183"/>
      <c r="C69" s="183"/>
      <c r="D69" s="183"/>
      <c r="E69" s="184" t="str">
        <f>B70</f>
        <v>TSGB</v>
      </c>
      <c r="F69" s="184"/>
      <c r="G69" s="184"/>
      <c r="H69" s="184"/>
      <c r="I69" s="184" t="str">
        <f>B71</f>
        <v>ETV</v>
      </c>
      <c r="J69" s="184"/>
      <c r="K69" s="184"/>
      <c r="L69" s="184"/>
      <c r="M69" s="184" t="str">
        <f>B72</f>
        <v>HHT</v>
      </c>
      <c r="N69" s="184"/>
      <c r="O69" s="184"/>
      <c r="P69" s="184"/>
      <c r="Q69" s="184" t="str">
        <f>B73</f>
        <v>HWBA</v>
      </c>
      <c r="R69" s="184"/>
      <c r="S69" s="184"/>
      <c r="T69" s="184"/>
      <c r="U69" s="185" t="s">
        <v>39</v>
      </c>
      <c r="V69" s="185"/>
      <c r="W69" s="185"/>
      <c r="X69" s="185"/>
      <c r="Y69" s="181" t="s">
        <v>40</v>
      </c>
      <c r="Z69" s="181"/>
      <c r="AA69" s="181"/>
      <c r="AB69" s="181"/>
      <c r="AC69" s="182" t="s">
        <v>26</v>
      </c>
      <c r="AD69" s="182"/>
      <c r="AQ69" s="3" t="e">
        <f>#REF!&amp;#REF!</f>
        <v>#REF!</v>
      </c>
      <c r="AR69" s="3" t="e">
        <f>#REF!</f>
        <v>#REF!</v>
      </c>
      <c r="AS69" s="3" t="e">
        <f>#REF!</f>
        <v>#REF!</v>
      </c>
      <c r="AU69" s="3" t="str">
        <f>N26&amp;R26</f>
        <v>HWBATSGB</v>
      </c>
      <c r="AV69" s="3">
        <f>V26</f>
        <v>0</v>
      </c>
      <c r="AW69" s="3">
        <f>Y26</f>
        <v>0</v>
      </c>
    </row>
    <row r="70" spans="1:51" x14ac:dyDescent="0.2">
      <c r="A70" s="8" t="s">
        <v>47</v>
      </c>
      <c r="B70" s="172" t="str">
        <f>T9</f>
        <v>TSGB</v>
      </c>
      <c r="C70" s="172"/>
      <c r="D70" s="172"/>
      <c r="E70" s="165" t="s">
        <v>28</v>
      </c>
      <c r="F70" s="166"/>
      <c r="G70" s="167" t="s">
        <v>28</v>
      </c>
      <c r="H70" s="168"/>
      <c r="I70" s="169">
        <f>V33</f>
        <v>0</v>
      </c>
      <c r="J70" s="170"/>
      <c r="K70" s="168">
        <f>Y33</f>
        <v>0</v>
      </c>
      <c r="L70" s="171"/>
      <c r="M70" s="169">
        <f>Y19</f>
        <v>0</v>
      </c>
      <c r="N70" s="170"/>
      <c r="O70" s="168">
        <f>V19</f>
        <v>0</v>
      </c>
      <c r="P70" s="171"/>
      <c r="Q70" s="169">
        <f>Y26</f>
        <v>0</v>
      </c>
      <c r="R70" s="170"/>
      <c r="S70" s="168">
        <f>V26</f>
        <v>0</v>
      </c>
      <c r="T70" s="171"/>
      <c r="U70" s="169">
        <f>+I70+M70+Q70</f>
        <v>0</v>
      </c>
      <c r="V70" s="170"/>
      <c r="W70" s="168">
        <f>+K70+O70+S70</f>
        <v>0</v>
      </c>
      <c r="X70" s="171"/>
      <c r="Y70" s="169">
        <f>IF(I70&gt;K70,2)+IF(M70&gt;O70,2)+IF(Q70&gt;S70,2)</f>
        <v>0</v>
      </c>
      <c r="Z70" s="170"/>
      <c r="AA70" s="168">
        <f>IF(I70&lt;K70,2)+IF(M70&lt;O70,2)+IF(Q70&lt;S70,2)</f>
        <v>0</v>
      </c>
      <c r="AB70" s="171"/>
      <c r="AC70" s="177"/>
      <c r="AD70" s="178"/>
      <c r="AQ70" s="3" t="str">
        <f>N31&amp;R31</f>
        <v>RISTBSV</v>
      </c>
      <c r="AR70" s="3">
        <f>V31</f>
        <v>0</v>
      </c>
      <c r="AS70" s="3">
        <f>Y31</f>
        <v>0</v>
      </c>
      <c r="AU70" s="3" t="str">
        <f>N33&amp;R33</f>
        <v>TSGBETV</v>
      </c>
      <c r="AV70" s="3">
        <f>V33</f>
        <v>0</v>
      </c>
      <c r="AW70" s="3">
        <f>Y33</f>
        <v>0</v>
      </c>
    </row>
    <row r="71" spans="1:51" x14ac:dyDescent="0.2">
      <c r="A71" s="8" t="s">
        <v>48</v>
      </c>
      <c r="B71" s="172" t="str">
        <f>T10</f>
        <v>ETV</v>
      </c>
      <c r="C71" s="172"/>
      <c r="D71" s="172"/>
      <c r="E71" s="173" t="str">
        <f>CONCATENATE(I33,"-",L33)</f>
        <v>15:20-1</v>
      </c>
      <c r="F71" s="173"/>
      <c r="G71" s="173"/>
      <c r="H71" s="173"/>
      <c r="I71" s="165" t="s">
        <v>28</v>
      </c>
      <c r="J71" s="166"/>
      <c r="K71" s="167" t="s">
        <v>28</v>
      </c>
      <c r="L71" s="168"/>
      <c r="M71" s="169">
        <f>V27</f>
        <v>0</v>
      </c>
      <c r="N71" s="170"/>
      <c r="O71" s="168">
        <f>Y27</f>
        <v>0</v>
      </c>
      <c r="P71" s="171"/>
      <c r="Q71" s="169">
        <f>V20</f>
        <v>0</v>
      </c>
      <c r="R71" s="170"/>
      <c r="S71" s="168">
        <f>Y20</f>
        <v>0</v>
      </c>
      <c r="T71" s="171"/>
      <c r="U71" s="169">
        <f>K70+M71+Q71</f>
        <v>0</v>
      </c>
      <c r="V71" s="170"/>
      <c r="W71" s="168">
        <f>I70+O71+S71</f>
        <v>0</v>
      </c>
      <c r="X71" s="171"/>
      <c r="Y71" s="169">
        <f>IF(K70&gt;I70,2)+IF(M71&gt;O71,2)+IF(Q71&gt;S71,2)</f>
        <v>0</v>
      </c>
      <c r="Z71" s="170"/>
      <c r="AA71" s="168">
        <f>IF(K70&lt;I70,2)+IF(M71&lt;O71,2)+IF(Q71&lt;S71,2)</f>
        <v>0</v>
      </c>
      <c r="AB71" s="171"/>
      <c r="AC71" s="177"/>
      <c r="AD71" s="178"/>
      <c r="AQ71" s="3" t="e">
        <f>#REF!&amp;#REF!</f>
        <v>#REF!</v>
      </c>
      <c r="AR71" s="3" t="e">
        <f>#REF!</f>
        <v>#REF!</v>
      </c>
      <c r="AS71" s="3" t="e">
        <f>#REF!</f>
        <v>#REF!</v>
      </c>
      <c r="AU71" s="3" t="str">
        <f>N34&amp;R34</f>
        <v>HHTHWBA</v>
      </c>
      <c r="AV71" s="3">
        <f>V34</f>
        <v>0</v>
      </c>
      <c r="AW71" s="3">
        <f>Y34</f>
        <v>0</v>
      </c>
    </row>
    <row r="72" spans="1:51" x14ac:dyDescent="0.2">
      <c r="A72" s="8" t="s">
        <v>49</v>
      </c>
      <c r="B72" s="172" t="str">
        <f>T11</f>
        <v>HHT</v>
      </c>
      <c r="C72" s="172"/>
      <c r="D72" s="172"/>
      <c r="E72" s="173" t="str">
        <f>CONCATENATE(I19,"-",L19)</f>
        <v>11:10-1</v>
      </c>
      <c r="F72" s="173"/>
      <c r="G72" s="173"/>
      <c r="H72" s="173"/>
      <c r="I72" s="173" t="str">
        <f>CONCATENATE(I27,"-",L27)</f>
        <v>13:40-1</v>
      </c>
      <c r="J72" s="173"/>
      <c r="K72" s="173"/>
      <c r="L72" s="173"/>
      <c r="M72" s="165" t="s">
        <v>28</v>
      </c>
      <c r="N72" s="166"/>
      <c r="O72" s="167" t="s">
        <v>28</v>
      </c>
      <c r="P72" s="168"/>
      <c r="Q72" s="169">
        <f>V34</f>
        <v>0</v>
      </c>
      <c r="R72" s="170"/>
      <c r="S72" s="168">
        <f>Y34</f>
        <v>0</v>
      </c>
      <c r="T72" s="171"/>
      <c r="U72" s="169">
        <f>O70+O71+Q72</f>
        <v>0</v>
      </c>
      <c r="V72" s="170"/>
      <c r="W72" s="168">
        <f>M70+M71+S72</f>
        <v>0</v>
      </c>
      <c r="X72" s="171"/>
      <c r="Y72" s="169">
        <f>IF(O70&gt;M70,2)+IF(M71&lt;O71,2)+IF(Q72&gt;S72,2)</f>
        <v>0</v>
      </c>
      <c r="Z72" s="170"/>
      <c r="AA72" s="168">
        <f>IF(O70&lt;M70,2)+IF(M71&gt;O71,2)+IF(Q72&lt;S72,2)</f>
        <v>0</v>
      </c>
      <c r="AB72" s="171"/>
      <c r="AC72" s="177"/>
      <c r="AD72" s="178"/>
      <c r="AQ72" s="3" t="str">
        <f>R17&amp;N17</f>
        <v>RISTATSV</v>
      </c>
      <c r="AR72" s="3">
        <f>Y17</f>
        <v>0</v>
      </c>
      <c r="AS72" s="3">
        <f>V17</f>
        <v>0</v>
      </c>
      <c r="AU72" s="3" t="str">
        <f>R19&amp;N19</f>
        <v>TSGBHHT</v>
      </c>
      <c r="AV72" s="3">
        <f>Y19</f>
        <v>0</v>
      </c>
      <c r="AW72" s="3">
        <f>V19</f>
        <v>0</v>
      </c>
    </row>
    <row r="73" spans="1:51" x14ac:dyDescent="0.2">
      <c r="A73" s="8" t="s">
        <v>50</v>
      </c>
      <c r="B73" s="172" t="str">
        <f>T12</f>
        <v>HWBA</v>
      </c>
      <c r="C73" s="172"/>
      <c r="D73" s="172"/>
      <c r="E73" s="173" t="str">
        <f>CONCATENATE(I26,"-",L26)</f>
        <v>12:50-2</v>
      </c>
      <c r="F73" s="173"/>
      <c r="G73" s="173"/>
      <c r="H73" s="173"/>
      <c r="I73" s="173" t="str">
        <f>CONCATENATE(I20,"-",L20)</f>
        <v>11:10-2</v>
      </c>
      <c r="J73" s="173"/>
      <c r="K73" s="173"/>
      <c r="L73" s="173"/>
      <c r="M73" s="173" t="str">
        <f>CONCATENATE(I34,"-",L34)</f>
        <v>15:20-2</v>
      </c>
      <c r="N73" s="173"/>
      <c r="O73" s="173"/>
      <c r="P73" s="173"/>
      <c r="Q73" s="165" t="s">
        <v>28</v>
      </c>
      <c r="R73" s="166"/>
      <c r="S73" s="167" t="s">
        <v>28</v>
      </c>
      <c r="T73" s="168"/>
      <c r="U73" s="169">
        <f>S70+S71+S72</f>
        <v>0</v>
      </c>
      <c r="V73" s="170"/>
      <c r="W73" s="168">
        <f>Q70+Q71+Q72</f>
        <v>0</v>
      </c>
      <c r="X73" s="171"/>
      <c r="Y73" s="169">
        <f>IF(S70&gt;Q70,2)+IF(S71&gt;Q71,2)+IF(S72&gt;Q72,2)</f>
        <v>0</v>
      </c>
      <c r="Z73" s="170"/>
      <c r="AA73" s="168">
        <f>IF(S70&lt;Q70,2)+IF(S71&lt;Q71,2)+IF(S72&lt;Q72,2)</f>
        <v>0</v>
      </c>
      <c r="AB73" s="171"/>
      <c r="AC73" s="177"/>
      <c r="AD73" s="178"/>
      <c r="AQ73" s="3" t="e">
        <f>#REF!&amp;#REF!</f>
        <v>#REF!</v>
      </c>
      <c r="AR73" s="3" t="e">
        <f>#REF!</f>
        <v>#REF!</v>
      </c>
      <c r="AS73" s="3" t="e">
        <f>#REF!</f>
        <v>#REF!</v>
      </c>
      <c r="AU73" s="3" t="str">
        <f>R20&amp;N20</f>
        <v>HWBAETV</v>
      </c>
      <c r="AV73" s="3">
        <f>Y20</f>
        <v>0</v>
      </c>
      <c r="AW73" s="3">
        <f>V20</f>
        <v>0</v>
      </c>
    </row>
    <row r="74" spans="1:51" x14ac:dyDescent="0.2">
      <c r="AQ74" s="3" t="str">
        <f>R24&amp;N24</f>
        <v>ATSVBSV</v>
      </c>
      <c r="AR74" s="3">
        <f>Y24</f>
        <v>0</v>
      </c>
      <c r="AS74" s="3">
        <f>V24</f>
        <v>0</v>
      </c>
      <c r="AU74" s="3" t="str">
        <f>R27&amp;N27</f>
        <v>HHTETV</v>
      </c>
      <c r="AV74" s="3">
        <f>Y27</f>
        <v>0</v>
      </c>
      <c r="AW74" s="3">
        <f>V27</f>
        <v>0</v>
      </c>
    </row>
    <row r="75" spans="1:51" x14ac:dyDescent="0.2">
      <c r="A75" s="183" t="str">
        <f>Z8</f>
        <v>Gruppe  E</v>
      </c>
      <c r="B75" s="183"/>
      <c r="C75" s="183"/>
      <c r="D75" s="183"/>
      <c r="E75" s="184" t="str">
        <f>B76</f>
        <v>A2</v>
      </c>
      <c r="F75" s="184"/>
      <c r="G75" s="184"/>
      <c r="H75" s="184"/>
      <c r="I75" s="184" t="str">
        <f>B77</f>
        <v>A3</v>
      </c>
      <c r="J75" s="184"/>
      <c r="K75" s="184"/>
      <c r="L75" s="184"/>
      <c r="M75" s="184" t="str">
        <f>B78</f>
        <v>D2</v>
      </c>
      <c r="N75" s="184"/>
      <c r="O75" s="184"/>
      <c r="P75" s="184"/>
      <c r="Q75" s="184" t="str">
        <f>B79</f>
        <v>D3</v>
      </c>
      <c r="R75" s="184"/>
      <c r="S75" s="184"/>
      <c r="T75" s="184"/>
      <c r="U75" s="185" t="s">
        <v>39</v>
      </c>
      <c r="V75" s="185"/>
      <c r="W75" s="185"/>
      <c r="X75" s="185"/>
      <c r="Y75" s="181" t="s">
        <v>40</v>
      </c>
      <c r="Z75" s="181"/>
      <c r="AA75" s="181"/>
      <c r="AB75" s="181"/>
      <c r="AC75" s="182" t="s">
        <v>26</v>
      </c>
      <c r="AD75" s="182"/>
      <c r="AY75" s="2"/>
    </row>
    <row r="76" spans="1:51" x14ac:dyDescent="0.2">
      <c r="A76" s="8" t="s">
        <v>27</v>
      </c>
      <c r="B76" s="172" t="str">
        <f>IF(AB9="",Z9,AB9)</f>
        <v>A2</v>
      </c>
      <c r="C76" s="172"/>
      <c r="D76" s="172"/>
      <c r="E76" s="165" t="s">
        <v>28</v>
      </c>
      <c r="F76" s="166"/>
      <c r="G76" s="167" t="s">
        <v>28</v>
      </c>
      <c r="H76" s="168"/>
      <c r="I76" s="169">
        <f>IF(V45="",0,V45)</f>
        <v>0</v>
      </c>
      <c r="J76" s="170"/>
      <c r="K76" s="168">
        <f>IF(Y45="",0,Y45)</f>
        <v>0</v>
      </c>
      <c r="L76" s="171"/>
      <c r="M76" s="169">
        <f>V39</f>
        <v>0</v>
      </c>
      <c r="N76" s="170"/>
      <c r="O76" s="168">
        <f>Y39</f>
        <v>0</v>
      </c>
      <c r="P76" s="171"/>
      <c r="Q76" s="169">
        <f>Y44</f>
        <v>0</v>
      </c>
      <c r="R76" s="170"/>
      <c r="S76" s="168">
        <f>V44</f>
        <v>0</v>
      </c>
      <c r="T76" s="171"/>
      <c r="U76" s="169">
        <f>+I76+M76+Q76</f>
        <v>0</v>
      </c>
      <c r="V76" s="170"/>
      <c r="W76" s="168">
        <f>+K76+O76+S76</f>
        <v>0</v>
      </c>
      <c r="X76" s="171"/>
      <c r="Y76" s="169">
        <f>IF(I76&gt;K76,2)+IF(M76&gt;O76,2)+IF(Q76&gt;S76,2)</f>
        <v>0</v>
      </c>
      <c r="Z76" s="170"/>
      <c r="AA76" s="168">
        <f>IF(I76&lt;K76,2)+IF(M76&lt;O76,2)+IF(Q76&lt;S76,2)</f>
        <v>0</v>
      </c>
      <c r="AB76" s="171"/>
      <c r="AC76" s="177"/>
      <c r="AD76" s="178"/>
      <c r="AY76" s="2"/>
    </row>
    <row r="77" spans="1:51" x14ac:dyDescent="0.2">
      <c r="A77" s="8" t="s">
        <v>29</v>
      </c>
      <c r="B77" s="172" t="str">
        <f>IF(AB11="",Z11,AB11)</f>
        <v>A3</v>
      </c>
      <c r="C77" s="172"/>
      <c r="D77" s="172"/>
      <c r="E77" s="173" t="str">
        <f>CONCATENATE(H45,"-",K45)</f>
        <v>-</v>
      </c>
      <c r="F77" s="173"/>
      <c r="G77" s="173"/>
      <c r="H77" s="173"/>
      <c r="I77" s="165" t="s">
        <v>28</v>
      </c>
      <c r="J77" s="166"/>
      <c r="K77" s="167" t="s">
        <v>28</v>
      </c>
      <c r="L77" s="168"/>
      <c r="M77" s="169">
        <f>Y43</f>
        <v>0</v>
      </c>
      <c r="N77" s="170"/>
      <c r="O77" s="168">
        <f>V43</f>
        <v>0</v>
      </c>
      <c r="P77" s="171"/>
      <c r="Q77" s="169">
        <f>V40</f>
        <v>0</v>
      </c>
      <c r="R77" s="170"/>
      <c r="S77" s="168">
        <f>Y40</f>
        <v>0</v>
      </c>
      <c r="T77" s="171"/>
      <c r="U77" s="169">
        <f>K76+M77+Q77</f>
        <v>0</v>
      </c>
      <c r="V77" s="170"/>
      <c r="W77" s="168">
        <f>I76+O77+S77</f>
        <v>0</v>
      </c>
      <c r="X77" s="171"/>
      <c r="Y77" s="169">
        <f>IF(K76&gt;I76,2)+IF(M77&gt;O77,2)+IF(Q77&gt;S77,2)</f>
        <v>0</v>
      </c>
      <c r="Z77" s="170"/>
      <c r="AA77" s="168">
        <f>IF(K76&lt;I76,2)+IF(M77&lt;O77,2)+IF(Q77&lt;S77,2)</f>
        <v>0</v>
      </c>
      <c r="AB77" s="171"/>
      <c r="AC77" s="177"/>
      <c r="AD77" s="178"/>
      <c r="AY77" s="2"/>
    </row>
    <row r="78" spans="1:51" x14ac:dyDescent="0.2">
      <c r="A78" s="8" t="s">
        <v>30</v>
      </c>
      <c r="B78" s="172" t="str">
        <f>IF(AB10="",Z10,AB10)</f>
        <v>D2</v>
      </c>
      <c r="C78" s="172"/>
      <c r="D78" s="172"/>
      <c r="E78" s="173" t="str">
        <f>CONCATENATE(I39,"-",L39)</f>
        <v>17:00-1</v>
      </c>
      <c r="F78" s="173"/>
      <c r="G78" s="173"/>
      <c r="H78" s="173"/>
      <c r="I78" s="173" t="str">
        <f>CONCATENATE(I43,"-",L43)</f>
        <v>18:40-1</v>
      </c>
      <c r="J78" s="173"/>
      <c r="K78" s="173"/>
      <c r="L78" s="173"/>
      <c r="M78" s="165" t="s">
        <v>28</v>
      </c>
      <c r="N78" s="166"/>
      <c r="O78" s="167" t="s">
        <v>28</v>
      </c>
      <c r="P78" s="168"/>
      <c r="Q78" s="169">
        <f>IF(V48="",0,V48)</f>
        <v>0</v>
      </c>
      <c r="R78" s="170"/>
      <c r="S78" s="168">
        <f>IF(Y48="",0,Y48)</f>
        <v>0</v>
      </c>
      <c r="T78" s="171"/>
      <c r="U78" s="169">
        <f>O76+O77+Q78</f>
        <v>0</v>
      </c>
      <c r="V78" s="170"/>
      <c r="W78" s="168">
        <f>M76+M77+S78</f>
        <v>0</v>
      </c>
      <c r="X78" s="171"/>
      <c r="Y78" s="169">
        <f>IF(O76&gt;M76,2)+IF(M77&lt;O77,2)+IF(Q78&gt;S78,2)</f>
        <v>0</v>
      </c>
      <c r="Z78" s="170"/>
      <c r="AA78" s="168">
        <f>IF(O76&lt;M76,2)+IF(M77&gt;O77,2)+IF(Q78&lt;S78,2)</f>
        <v>0</v>
      </c>
      <c r="AB78" s="171"/>
      <c r="AC78" s="177"/>
      <c r="AD78" s="178"/>
      <c r="AY78" s="2"/>
    </row>
    <row r="79" spans="1:51" x14ac:dyDescent="0.2">
      <c r="A79" s="8" t="s">
        <v>31</v>
      </c>
      <c r="B79" s="172" t="str">
        <f>IF(AB12="",Z12,AB12)</f>
        <v>D3</v>
      </c>
      <c r="C79" s="172"/>
      <c r="D79" s="172"/>
      <c r="E79" s="173" t="str">
        <f>CONCATENATE(I44,"-",L44)</f>
        <v>18:40-2</v>
      </c>
      <c r="F79" s="173"/>
      <c r="G79" s="173"/>
      <c r="H79" s="173"/>
      <c r="I79" s="173" t="str">
        <f>CONCATENATE(I40,"-",L40)</f>
        <v>17:00-2</v>
      </c>
      <c r="J79" s="173"/>
      <c r="K79" s="173"/>
      <c r="L79" s="173"/>
      <c r="M79" s="173" t="str">
        <f>CONCATENATE(G48,"-",K48)</f>
        <v>-</v>
      </c>
      <c r="N79" s="173"/>
      <c r="O79" s="173"/>
      <c r="P79" s="173"/>
      <c r="Q79" s="165" t="s">
        <v>28</v>
      </c>
      <c r="R79" s="166"/>
      <c r="S79" s="167" t="s">
        <v>28</v>
      </c>
      <c r="T79" s="168"/>
      <c r="U79" s="169">
        <f>S76+S77+S78</f>
        <v>0</v>
      </c>
      <c r="V79" s="170"/>
      <c r="W79" s="168">
        <f>Q76+Q77+Q78</f>
        <v>0</v>
      </c>
      <c r="X79" s="171"/>
      <c r="Y79" s="169">
        <f>IF(S76&gt;Q76,2)+IF(S77&gt;Q77,2)+IF(S78&gt;Q78,2)</f>
        <v>0</v>
      </c>
      <c r="Z79" s="170"/>
      <c r="AA79" s="168">
        <f>IF(S76&lt;Q76,2)+IF(S77&lt;Q77,2)+IF(S78&lt;Q78,2)</f>
        <v>0</v>
      </c>
      <c r="AB79" s="171"/>
      <c r="AC79" s="177"/>
      <c r="AD79" s="178"/>
      <c r="AY79" s="2"/>
    </row>
    <row r="81" spans="1:51" x14ac:dyDescent="0.2">
      <c r="A81" s="183" t="str">
        <f>AF8</f>
        <v>Gruppe F</v>
      </c>
      <c r="B81" s="183"/>
      <c r="C81" s="183"/>
      <c r="D81" s="183"/>
      <c r="E81" s="184" t="str">
        <f>B82</f>
        <v>B2</v>
      </c>
      <c r="F81" s="184"/>
      <c r="G81" s="184"/>
      <c r="H81" s="184"/>
      <c r="I81" s="184" t="str">
        <f>B83</f>
        <v>B3</v>
      </c>
      <c r="J81" s="184"/>
      <c r="K81" s="184"/>
      <c r="L81" s="184"/>
      <c r="M81" s="184" t="str">
        <f>B84</f>
        <v>C2</v>
      </c>
      <c r="N81" s="184"/>
      <c r="O81" s="184"/>
      <c r="P81" s="184"/>
      <c r="Q81" s="184" t="str">
        <f>B85</f>
        <v>C3</v>
      </c>
      <c r="R81" s="184"/>
      <c r="S81" s="184"/>
      <c r="T81" s="184"/>
      <c r="U81" s="185" t="s">
        <v>39</v>
      </c>
      <c r="V81" s="185"/>
      <c r="W81" s="185"/>
      <c r="X81" s="185"/>
      <c r="Y81" s="181" t="s">
        <v>40</v>
      </c>
      <c r="Z81" s="181"/>
      <c r="AA81" s="181"/>
      <c r="AB81" s="181"/>
      <c r="AC81" s="182" t="s">
        <v>26</v>
      </c>
      <c r="AD81" s="182"/>
      <c r="AY81" s="2"/>
    </row>
    <row r="82" spans="1:51" x14ac:dyDescent="0.2">
      <c r="A82" s="8" t="s">
        <v>32</v>
      </c>
      <c r="B82" s="172" t="str">
        <f>IF(AH9="",AF9,AH9)</f>
        <v>B2</v>
      </c>
      <c r="C82" s="172"/>
      <c r="D82" s="172"/>
      <c r="E82" s="165" t="s">
        <v>28</v>
      </c>
      <c r="F82" s="166"/>
      <c r="G82" s="167" t="s">
        <v>28</v>
      </c>
      <c r="H82" s="168"/>
      <c r="I82" s="169">
        <f>IF(V46="",0,V46)</f>
        <v>0</v>
      </c>
      <c r="J82" s="170"/>
      <c r="K82" s="168">
        <f>IF(Y46="",0,Y46)</f>
        <v>0</v>
      </c>
      <c r="L82" s="171"/>
      <c r="M82" s="169">
        <f>V35</f>
        <v>0</v>
      </c>
      <c r="N82" s="170"/>
      <c r="O82" s="168">
        <f>Y35</f>
        <v>0</v>
      </c>
      <c r="P82" s="171"/>
      <c r="Q82" s="169">
        <f>Y42</f>
        <v>0</v>
      </c>
      <c r="R82" s="170"/>
      <c r="S82" s="168">
        <f>V42</f>
        <v>0</v>
      </c>
      <c r="T82" s="171"/>
      <c r="U82" s="169">
        <f>+I82+M82+Q82</f>
        <v>0</v>
      </c>
      <c r="V82" s="170"/>
      <c r="W82" s="168">
        <f>+K82+O82+S82</f>
        <v>0</v>
      </c>
      <c r="X82" s="171"/>
      <c r="Y82" s="169">
        <f>IF(I82&gt;K82,2)+IF(M82&gt;O82,2)+IF(Q82&gt;S82,2)</f>
        <v>0</v>
      </c>
      <c r="Z82" s="170"/>
      <c r="AA82" s="168">
        <f>IF(I82&lt;K82,2)+IF(M82&lt;O82,2)+IF(Q82&lt;S82,2)</f>
        <v>0</v>
      </c>
      <c r="AB82" s="171"/>
      <c r="AC82" s="177"/>
      <c r="AD82" s="178"/>
      <c r="AJ82" s="6"/>
      <c r="AY82" s="2"/>
    </row>
    <row r="83" spans="1:51" x14ac:dyDescent="0.2">
      <c r="A83" s="8" t="s">
        <v>33</v>
      </c>
      <c r="B83" s="172" t="str">
        <f>IF(AH11="",AF11,AH11)</f>
        <v>B3</v>
      </c>
      <c r="C83" s="172"/>
      <c r="D83" s="172"/>
      <c r="E83" s="173" t="str">
        <f>CONCATENATE(H46,"-",K46)</f>
        <v>-</v>
      </c>
      <c r="F83" s="173"/>
      <c r="G83" s="173"/>
      <c r="H83" s="173"/>
      <c r="I83" s="165" t="s">
        <v>28</v>
      </c>
      <c r="J83" s="166"/>
      <c r="K83" s="167" t="s">
        <v>28</v>
      </c>
      <c r="L83" s="168"/>
      <c r="M83" s="169">
        <f>Y41</f>
        <v>0</v>
      </c>
      <c r="N83" s="170"/>
      <c r="O83" s="168">
        <f>V41</f>
        <v>0</v>
      </c>
      <c r="P83" s="171"/>
      <c r="Q83" s="169">
        <f>V36</f>
        <v>0</v>
      </c>
      <c r="R83" s="170"/>
      <c r="S83" s="168">
        <f>Y36</f>
        <v>0</v>
      </c>
      <c r="T83" s="171"/>
      <c r="U83" s="169">
        <f>K82+M83+Q83</f>
        <v>0</v>
      </c>
      <c r="V83" s="170"/>
      <c r="W83" s="168">
        <f>I82+O83+S83</f>
        <v>0</v>
      </c>
      <c r="X83" s="171"/>
      <c r="Y83" s="169">
        <f>IF(K82&gt;I82,2)+IF(M83&gt;O83,2)+IF(Q83&gt;S83,2)</f>
        <v>0</v>
      </c>
      <c r="Z83" s="170"/>
      <c r="AA83" s="168">
        <f>IF(K82&lt;I82,2)+IF(M83&lt;O83,2)+IF(Q83&lt;S83,2)</f>
        <v>0</v>
      </c>
      <c r="AB83" s="171"/>
      <c r="AC83" s="177"/>
      <c r="AD83" s="178"/>
      <c r="AJ83" s="6"/>
      <c r="AY83" s="2"/>
    </row>
    <row r="84" spans="1:51" x14ac:dyDescent="0.2">
      <c r="A84" s="8" t="s">
        <v>34</v>
      </c>
      <c r="B84" s="172" t="str">
        <f>IF(AH10="",AF10,AH10)</f>
        <v>C2</v>
      </c>
      <c r="C84" s="172"/>
      <c r="D84" s="172"/>
      <c r="E84" s="173" t="str">
        <f>CONCATENATE(I35,"-",L35)</f>
        <v>16:10-1</v>
      </c>
      <c r="F84" s="173"/>
      <c r="G84" s="173"/>
      <c r="H84" s="173"/>
      <c r="I84" s="173" t="str">
        <f>CONCATENATE(I41,"-",L41)</f>
        <v>17:50-1</v>
      </c>
      <c r="J84" s="173"/>
      <c r="K84" s="173"/>
      <c r="L84" s="173"/>
      <c r="M84" s="165" t="s">
        <v>28</v>
      </c>
      <c r="N84" s="166"/>
      <c r="O84" s="167" t="s">
        <v>28</v>
      </c>
      <c r="P84" s="168"/>
      <c r="Q84" s="169">
        <f>IF(V47="",0,V47)</f>
        <v>0</v>
      </c>
      <c r="R84" s="170"/>
      <c r="S84" s="168">
        <f>IF(Y47="",0,Y47)</f>
        <v>0</v>
      </c>
      <c r="T84" s="171"/>
      <c r="U84" s="169">
        <f>O82+O83+Q84</f>
        <v>0</v>
      </c>
      <c r="V84" s="170"/>
      <c r="W84" s="168">
        <f>M82+M83+S84</f>
        <v>0</v>
      </c>
      <c r="X84" s="171"/>
      <c r="Y84" s="169">
        <f>IF(O82&gt;M82,2)+IF(M83&lt;O83,2)+IF(Q84&gt;S84,2)</f>
        <v>0</v>
      </c>
      <c r="Z84" s="170"/>
      <c r="AA84" s="168">
        <f>IF(O82&lt;M82,2)+IF(M83&gt;O83,2)+IF(Q84&lt;S84,2)</f>
        <v>0</v>
      </c>
      <c r="AB84" s="171"/>
      <c r="AC84" s="177"/>
      <c r="AD84" s="178"/>
      <c r="AY84" s="2"/>
    </row>
    <row r="85" spans="1:51" x14ac:dyDescent="0.2">
      <c r="A85" s="8" t="s">
        <v>35</v>
      </c>
      <c r="B85" s="172" t="str">
        <f>IF(AH12="",AF12,AH12)</f>
        <v>C3</v>
      </c>
      <c r="C85" s="172"/>
      <c r="D85" s="172"/>
      <c r="E85" s="173" t="str">
        <f>CONCATENATE(I42,"-",L42)</f>
        <v>17:50-2</v>
      </c>
      <c r="F85" s="173"/>
      <c r="G85" s="173"/>
      <c r="H85" s="173"/>
      <c r="I85" s="173" t="str">
        <f>CONCATENATE(I36,"-",L36)</f>
        <v>16:10-2</v>
      </c>
      <c r="J85" s="173"/>
      <c r="K85" s="173"/>
      <c r="L85" s="173"/>
      <c r="M85" s="173" t="str">
        <f>CONCATENATE(G47,"-",K47)</f>
        <v>-</v>
      </c>
      <c r="N85" s="173"/>
      <c r="O85" s="173"/>
      <c r="P85" s="173"/>
      <c r="Q85" s="165" t="s">
        <v>28</v>
      </c>
      <c r="R85" s="166"/>
      <c r="S85" s="167" t="s">
        <v>28</v>
      </c>
      <c r="T85" s="168"/>
      <c r="U85" s="169">
        <f>S82+S83+S84</f>
        <v>0</v>
      </c>
      <c r="V85" s="170"/>
      <c r="W85" s="168">
        <f>Q82+Q83+Q84</f>
        <v>0</v>
      </c>
      <c r="X85" s="171"/>
      <c r="Y85" s="169">
        <f>IF(S82&gt;Q82,2)+IF(S83&gt;Q83,2)+IF(S84&gt;Q84,2)</f>
        <v>0</v>
      </c>
      <c r="Z85" s="170"/>
      <c r="AA85" s="168">
        <f>IF(S82&lt;Q82,2)+IF(S83&lt;Q83,2)+IF(S84&lt;Q84,2)</f>
        <v>0</v>
      </c>
      <c r="AB85" s="171"/>
      <c r="AC85" s="177"/>
      <c r="AD85" s="178"/>
      <c r="AY85" s="2"/>
    </row>
    <row r="86" spans="1:51" x14ac:dyDescent="0.2">
      <c r="AY86" s="2"/>
    </row>
    <row r="87" spans="1:51" x14ac:dyDescent="0.2">
      <c r="A87" s="180" t="s">
        <v>25</v>
      </c>
      <c r="B87" s="180"/>
      <c r="C87" s="180"/>
      <c r="D87" s="180"/>
      <c r="E87" s="180"/>
      <c r="F87" s="180"/>
      <c r="H87" s="15"/>
    </row>
    <row r="88" spans="1:51" x14ac:dyDescent="0.2">
      <c r="A88" s="159" t="s">
        <v>97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1"/>
    </row>
    <row r="89" spans="1:51" x14ac:dyDescent="0.2">
      <c r="A89" s="162" t="s">
        <v>109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4"/>
      <c r="M89" s="162" t="s">
        <v>55</v>
      </c>
      <c r="N89" s="163"/>
      <c r="O89" s="163"/>
      <c r="P89" s="164"/>
      <c r="Q89" s="162" t="s">
        <v>58</v>
      </c>
      <c r="R89" s="163"/>
      <c r="S89" s="163"/>
      <c r="T89" s="164"/>
      <c r="U89" s="162" t="s">
        <v>67</v>
      </c>
      <c r="V89" s="163"/>
      <c r="W89" s="163"/>
      <c r="X89" s="164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9"/>
    </row>
    <row r="90" spans="1:51" x14ac:dyDescent="0.2">
      <c r="A90" s="174" t="str">
        <f>IF(AC52=1,B52,IF(AC53=1,B53,IF(AC54=1,B54,IF(AC55=1,B55,"A1"))))</f>
        <v>A1</v>
      </c>
      <c r="B90" s="175"/>
      <c r="C90" s="176"/>
      <c r="D90" s="174" t="str">
        <f>IF(AC58=1,B58,IF(AC59=1,B59,IF(AC60=1,B60,IF(AC61=1,B61,"B1"))))</f>
        <v>B1</v>
      </c>
      <c r="E90" s="175"/>
      <c r="F90" s="176"/>
      <c r="G90" s="174" t="str">
        <f>IF(AC64=1,B64,IF(AC65=1,B65,IF(AC66=1,B66,IF(AC67=1,B67,"C1"))))</f>
        <v>C1</v>
      </c>
      <c r="H90" s="175"/>
      <c r="I90" s="176"/>
      <c r="J90" s="174" t="str">
        <f>IF(AC70=1,B70,IF(AC71=1,B71,IF(AC72=1,B72,IF(AC73=1,B73,"D1"))))</f>
        <v>D1</v>
      </c>
      <c r="K90" s="175"/>
      <c r="L90" s="176"/>
      <c r="M90" s="174" t="str">
        <f>IF(AC76=1,B76,IF(AC77=1,B77,IF(AC78=1,B78,IF(AC79=1,B79,"E1"))))&amp;", "&amp;IF(AC82=1,B82,IF(AC83=1,B83,IF(AC84=1,B84,IF(AC85=1,B85,"F1"))))</f>
        <v>E1, F1</v>
      </c>
      <c r="N90" s="175"/>
      <c r="O90" s="175"/>
      <c r="P90" s="176"/>
      <c r="Q90" s="174" t="str">
        <f>IF(AC76=2,B76,IF(AC77=2,B77,IF(AC78=2,B78,IF(AC79=2,B79,"E2"))))&amp;", "&amp;IF(AC82=2,B82,IF(AC83=2,B83,IF(AC84=2,B84,IF(AC85=2,B85,"F2"))))</f>
        <v>E2, F2</v>
      </c>
      <c r="R90" s="175"/>
      <c r="S90" s="175"/>
      <c r="T90" s="176"/>
      <c r="U90" s="174" t="str">
        <f xml:space="preserve">
IF(AC76=3,B76,IF(AC77=3,B77,IF(AC78=3,B78,IF(AC79=3,B79,"E3"))))&amp;", "&amp;
IF(AC82=3,B82,IF(AC83=3,B83,IF(AC84=3,B84,IF(AC85=3,B85,"F3"))))</f>
        <v>E3, F3</v>
      </c>
      <c r="V90" s="175"/>
      <c r="W90" s="175"/>
      <c r="X90" s="176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1"/>
    </row>
    <row r="92" spans="1:51" ht="18" x14ac:dyDescent="0.25">
      <c r="A92" s="204" t="s">
        <v>107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</row>
    <row r="93" spans="1:51" x14ac:dyDescent="0.2">
      <c r="AR93" s="6"/>
      <c r="AT93" s="7"/>
    </row>
  </sheetData>
  <sheetProtection sheet="1" selectLockedCells="1"/>
  <mergeCells count="731">
    <mergeCell ref="A92:AN92"/>
    <mergeCell ref="A89:L89"/>
    <mergeCell ref="A1:G1"/>
    <mergeCell ref="H1:J1"/>
    <mergeCell ref="A2:AN2"/>
    <mergeCell ref="A3:AN3"/>
    <mergeCell ref="A4:AN4"/>
    <mergeCell ref="A5:AN5"/>
    <mergeCell ref="A90:C90"/>
    <mergeCell ref="D90:F90"/>
    <mergeCell ref="G90:I90"/>
    <mergeCell ref="J90:L90"/>
    <mergeCell ref="AK36:AM36"/>
    <mergeCell ref="V30:Z30"/>
    <mergeCell ref="AB30:AH30"/>
    <mergeCell ref="A31:C31"/>
    <mergeCell ref="D31:E31"/>
    <mergeCell ref="B9:E9"/>
    <mergeCell ref="H9:K9"/>
    <mergeCell ref="N9:Q9"/>
    <mergeCell ref="T9:W9"/>
    <mergeCell ref="B10:E10"/>
    <mergeCell ref="H10:K10"/>
    <mergeCell ref="N10:Q10"/>
    <mergeCell ref="T10:W10"/>
    <mergeCell ref="A6:E6"/>
    <mergeCell ref="F6:J6"/>
    <mergeCell ref="K6:AN6"/>
    <mergeCell ref="B8:E8"/>
    <mergeCell ref="H8:K8"/>
    <mergeCell ref="N8:Q8"/>
    <mergeCell ref="T8:W8"/>
    <mergeCell ref="Z8:AD8"/>
    <mergeCell ref="AF8:AJ8"/>
    <mergeCell ref="AB9:AD9"/>
    <mergeCell ref="AH9:AJ9"/>
    <mergeCell ref="AB10:AD10"/>
    <mergeCell ref="AH10:AJ10"/>
    <mergeCell ref="AB15:AH15"/>
    <mergeCell ref="AI15:AN15"/>
    <mergeCell ref="R16:T16"/>
    <mergeCell ref="V16:W16"/>
    <mergeCell ref="Y16:Z16"/>
    <mergeCell ref="B11:E11"/>
    <mergeCell ref="H11:K11"/>
    <mergeCell ref="N11:Q11"/>
    <mergeCell ref="T11:W11"/>
    <mergeCell ref="B12:E12"/>
    <mergeCell ref="H12:K12"/>
    <mergeCell ref="N12:Q12"/>
    <mergeCell ref="T12:W12"/>
    <mergeCell ref="A14:AN14"/>
    <mergeCell ref="AB11:AD11"/>
    <mergeCell ref="AH11:AJ11"/>
    <mergeCell ref="AB12:AD12"/>
    <mergeCell ref="AH12:AJ12"/>
    <mergeCell ref="A16:C16"/>
    <mergeCell ref="D16:E16"/>
    <mergeCell ref="F16:H16"/>
    <mergeCell ref="I16:K16"/>
    <mergeCell ref="L16:M16"/>
    <mergeCell ref="AF27:AH27"/>
    <mergeCell ref="N16:P16"/>
    <mergeCell ref="A15:C15"/>
    <mergeCell ref="D15:E15"/>
    <mergeCell ref="F15:H15"/>
    <mergeCell ref="I15:K15"/>
    <mergeCell ref="L15:M15"/>
    <mergeCell ref="N15:T15"/>
    <mergeCell ref="AB16:AD16"/>
    <mergeCell ref="A19:C19"/>
    <mergeCell ref="D19:E19"/>
    <mergeCell ref="F19:H19"/>
    <mergeCell ref="I19:K19"/>
    <mergeCell ref="L19:M19"/>
    <mergeCell ref="N19:P19"/>
    <mergeCell ref="D20:E20"/>
    <mergeCell ref="F20:H20"/>
    <mergeCell ref="L20:M20"/>
    <mergeCell ref="R17:T17"/>
    <mergeCell ref="V17:W17"/>
    <mergeCell ref="Y17:Z17"/>
    <mergeCell ref="I25:K25"/>
    <mergeCell ref="L25:M25"/>
    <mergeCell ref="V15:Z15"/>
    <mergeCell ref="I33:K33"/>
    <mergeCell ref="L33:M33"/>
    <mergeCell ref="AK34:AM34"/>
    <mergeCell ref="A34:C34"/>
    <mergeCell ref="D34:E34"/>
    <mergeCell ref="F34:H34"/>
    <mergeCell ref="I34:K34"/>
    <mergeCell ref="AB22:AH22"/>
    <mergeCell ref="R23:T23"/>
    <mergeCell ref="V23:W23"/>
    <mergeCell ref="Y23:Z23"/>
    <mergeCell ref="A22:C22"/>
    <mergeCell ref="D22:E22"/>
    <mergeCell ref="F22:H22"/>
    <mergeCell ref="I22:K22"/>
    <mergeCell ref="L22:M22"/>
    <mergeCell ref="F27:H27"/>
    <mergeCell ref="I27:K27"/>
    <mergeCell ref="L27:M27"/>
    <mergeCell ref="F31:H31"/>
    <mergeCell ref="I31:K31"/>
    <mergeCell ref="AK28:AM28"/>
    <mergeCell ref="F28:H28"/>
    <mergeCell ref="I28:K28"/>
    <mergeCell ref="AF32:AH32"/>
    <mergeCell ref="AB24:AD24"/>
    <mergeCell ref="AF35:AH35"/>
    <mergeCell ref="AB33:AD33"/>
    <mergeCell ref="AK23:AM23"/>
    <mergeCell ref="A23:C23"/>
    <mergeCell ref="D23:E23"/>
    <mergeCell ref="F23:H23"/>
    <mergeCell ref="I23:K23"/>
    <mergeCell ref="L23:M23"/>
    <mergeCell ref="R28:T28"/>
    <mergeCell ref="A26:C26"/>
    <mergeCell ref="D26:E26"/>
    <mergeCell ref="F26:H26"/>
    <mergeCell ref="I26:K26"/>
    <mergeCell ref="L26:M26"/>
    <mergeCell ref="N26:P26"/>
    <mergeCell ref="F30:H30"/>
    <mergeCell ref="I30:K30"/>
    <mergeCell ref="L30:M30"/>
    <mergeCell ref="AK26:AM26"/>
    <mergeCell ref="L34:M34"/>
    <mergeCell ref="L31:M31"/>
    <mergeCell ref="F33:H33"/>
    <mergeCell ref="N33:P33"/>
    <mergeCell ref="N27:P27"/>
    <mergeCell ref="AB32:AD32"/>
    <mergeCell ref="AK31:AM31"/>
    <mergeCell ref="AF17:AH17"/>
    <mergeCell ref="AF40:AH40"/>
    <mergeCell ref="R20:T20"/>
    <mergeCell ref="AK16:AM16"/>
    <mergeCell ref="R26:T26"/>
    <mergeCell ref="V26:W26"/>
    <mergeCell ref="Y26:Z26"/>
    <mergeCell ref="V22:Z22"/>
    <mergeCell ref="AB18:AD18"/>
    <mergeCell ref="R31:T31"/>
    <mergeCell ref="V31:W31"/>
    <mergeCell ref="R19:T19"/>
    <mergeCell ref="V19:W19"/>
    <mergeCell ref="Y19:Z19"/>
    <mergeCell ref="Y40:Z40"/>
    <mergeCell ref="N22:T22"/>
    <mergeCell ref="N23:P23"/>
    <mergeCell ref="V20:W20"/>
    <mergeCell ref="AB40:AD40"/>
    <mergeCell ref="AF39:AH39"/>
    <mergeCell ref="A39:C39"/>
    <mergeCell ref="A25:C25"/>
    <mergeCell ref="D25:E25"/>
    <mergeCell ref="F25:H25"/>
    <mergeCell ref="AF41:AH41"/>
    <mergeCell ref="N24:P24"/>
    <mergeCell ref="AF20:AH20"/>
    <mergeCell ref="AK25:AM25"/>
    <mergeCell ref="AB20:AD20"/>
    <mergeCell ref="AF24:AH24"/>
    <mergeCell ref="AK32:AM32"/>
    <mergeCell ref="AK39:AM39"/>
    <mergeCell ref="AK40:AM40"/>
    <mergeCell ref="AK27:AM27"/>
    <mergeCell ref="AK35:AM35"/>
    <mergeCell ref="N20:P20"/>
    <mergeCell ref="N34:P34"/>
    <mergeCell ref="R33:T33"/>
    <mergeCell ref="V33:W33"/>
    <mergeCell ref="Y33:Z33"/>
    <mergeCell ref="V28:W28"/>
    <mergeCell ref="Y28:Z28"/>
    <mergeCell ref="N31:P31"/>
    <mergeCell ref="AK33:AM33"/>
    <mergeCell ref="AK17:AM17"/>
    <mergeCell ref="A17:C17"/>
    <mergeCell ref="D17:E17"/>
    <mergeCell ref="F17:H17"/>
    <mergeCell ref="I17:K17"/>
    <mergeCell ref="L17:M17"/>
    <mergeCell ref="N17:P17"/>
    <mergeCell ref="R24:T24"/>
    <mergeCell ref="V24:W24"/>
    <mergeCell ref="Y24:Z24"/>
    <mergeCell ref="AB17:AD17"/>
    <mergeCell ref="AK24:AM24"/>
    <mergeCell ref="A24:C24"/>
    <mergeCell ref="D24:E24"/>
    <mergeCell ref="F24:H24"/>
    <mergeCell ref="I24:K24"/>
    <mergeCell ref="L24:M24"/>
    <mergeCell ref="AK20:AM20"/>
    <mergeCell ref="AK18:AM18"/>
    <mergeCell ref="A18:C18"/>
    <mergeCell ref="D18:E18"/>
    <mergeCell ref="F18:H18"/>
    <mergeCell ref="I18:K18"/>
    <mergeCell ref="L18:M18"/>
    <mergeCell ref="A32:C32"/>
    <mergeCell ref="D32:E32"/>
    <mergeCell ref="F32:H32"/>
    <mergeCell ref="I32:K32"/>
    <mergeCell ref="L32:M32"/>
    <mergeCell ref="N32:P32"/>
    <mergeCell ref="A30:C30"/>
    <mergeCell ref="D30:E30"/>
    <mergeCell ref="A27:C27"/>
    <mergeCell ref="N30:T30"/>
    <mergeCell ref="L28:M28"/>
    <mergeCell ref="A33:C33"/>
    <mergeCell ref="D33:E33"/>
    <mergeCell ref="D27:E27"/>
    <mergeCell ref="A28:C28"/>
    <mergeCell ref="D28:E28"/>
    <mergeCell ref="N28:P28"/>
    <mergeCell ref="S52:T52"/>
    <mergeCell ref="U52:V52"/>
    <mergeCell ref="W52:X52"/>
    <mergeCell ref="R39:T39"/>
    <mergeCell ref="V39:W39"/>
    <mergeCell ref="L39:M39"/>
    <mergeCell ref="N39:P39"/>
    <mergeCell ref="L38:M38"/>
    <mergeCell ref="A40:C40"/>
    <mergeCell ref="D40:E40"/>
    <mergeCell ref="F40:H40"/>
    <mergeCell ref="I40:K40"/>
    <mergeCell ref="L40:M40"/>
    <mergeCell ref="N40:P40"/>
    <mergeCell ref="A36:C36"/>
    <mergeCell ref="D36:E36"/>
    <mergeCell ref="F36:H36"/>
    <mergeCell ref="I36:K36"/>
    <mergeCell ref="AA52:AB52"/>
    <mergeCell ref="AC52:AD52"/>
    <mergeCell ref="Y51:AB51"/>
    <mergeCell ref="AC51:AD51"/>
    <mergeCell ref="U51:X51"/>
    <mergeCell ref="N46:P46"/>
    <mergeCell ref="R46:T46"/>
    <mergeCell ref="V46:W46"/>
    <mergeCell ref="Y46:Z46"/>
    <mergeCell ref="V47:W47"/>
    <mergeCell ref="Y47:Z47"/>
    <mergeCell ref="N48:P48"/>
    <mergeCell ref="R48:T48"/>
    <mergeCell ref="V48:W48"/>
    <mergeCell ref="Y48:Z48"/>
    <mergeCell ref="N47:P47"/>
    <mergeCell ref="R47:T47"/>
    <mergeCell ref="R40:T40"/>
    <mergeCell ref="V40:W40"/>
    <mergeCell ref="Y36:Z36"/>
    <mergeCell ref="N45:P45"/>
    <mergeCell ref="R45:T45"/>
    <mergeCell ref="V45:W45"/>
    <mergeCell ref="Y45:Z45"/>
    <mergeCell ref="B52:D52"/>
    <mergeCell ref="E52:F52"/>
    <mergeCell ref="G52:H52"/>
    <mergeCell ref="I52:J52"/>
    <mergeCell ref="K52:L52"/>
    <mergeCell ref="M52:N52"/>
    <mergeCell ref="O52:P52"/>
    <mergeCell ref="Q52:R52"/>
    <mergeCell ref="A51:D51"/>
    <mergeCell ref="E51:H51"/>
    <mergeCell ref="I51:L51"/>
    <mergeCell ref="M51:P51"/>
    <mergeCell ref="Q51:T51"/>
    <mergeCell ref="D39:E39"/>
    <mergeCell ref="F39:H39"/>
    <mergeCell ref="I39:K39"/>
    <mergeCell ref="Y52:Z52"/>
    <mergeCell ref="AC53:AD53"/>
    <mergeCell ref="B54:D54"/>
    <mergeCell ref="E54:H54"/>
    <mergeCell ref="I54:L54"/>
    <mergeCell ref="M54:N54"/>
    <mergeCell ref="O54:P54"/>
    <mergeCell ref="Q54:R54"/>
    <mergeCell ref="S54:T54"/>
    <mergeCell ref="U54:V54"/>
    <mergeCell ref="W54:X54"/>
    <mergeCell ref="Q53:R53"/>
    <mergeCell ref="S53:T53"/>
    <mergeCell ref="U53:V53"/>
    <mergeCell ref="W53:X53"/>
    <mergeCell ref="Y53:Z53"/>
    <mergeCell ref="AA53:AB53"/>
    <mergeCell ref="B53:D53"/>
    <mergeCell ref="E53:H53"/>
    <mergeCell ref="I53:J53"/>
    <mergeCell ref="K53:L53"/>
    <mergeCell ref="M53:N53"/>
    <mergeCell ref="O53:P53"/>
    <mergeCell ref="Y54:Z54"/>
    <mergeCell ref="AA54:AB54"/>
    <mergeCell ref="AC54:AD54"/>
    <mergeCell ref="B55:D55"/>
    <mergeCell ref="E55:H55"/>
    <mergeCell ref="I55:L55"/>
    <mergeCell ref="M55:P55"/>
    <mergeCell ref="Q55:R55"/>
    <mergeCell ref="S55:T55"/>
    <mergeCell ref="U55:V55"/>
    <mergeCell ref="W55:X55"/>
    <mergeCell ref="Y55:Z55"/>
    <mergeCell ref="AA55:AB55"/>
    <mergeCell ref="AC55:AD55"/>
    <mergeCell ref="AA60:AB60"/>
    <mergeCell ref="Y58:Z58"/>
    <mergeCell ref="AA58:AB58"/>
    <mergeCell ref="AC58:AD58"/>
    <mergeCell ref="Y57:AB57"/>
    <mergeCell ref="AC57:AD57"/>
    <mergeCell ref="B58:D58"/>
    <mergeCell ref="E58:F58"/>
    <mergeCell ref="G58:H58"/>
    <mergeCell ref="I58:J58"/>
    <mergeCell ref="K58:L58"/>
    <mergeCell ref="M58:N58"/>
    <mergeCell ref="O58:P58"/>
    <mergeCell ref="Q58:R58"/>
    <mergeCell ref="A57:D57"/>
    <mergeCell ref="E57:H57"/>
    <mergeCell ref="I57:L57"/>
    <mergeCell ref="M57:P57"/>
    <mergeCell ref="Q57:T57"/>
    <mergeCell ref="U57:X57"/>
    <mergeCell ref="S58:T58"/>
    <mergeCell ref="U58:V58"/>
    <mergeCell ref="W58:X58"/>
    <mergeCell ref="Y61:Z61"/>
    <mergeCell ref="AC59:AD59"/>
    <mergeCell ref="B60:D60"/>
    <mergeCell ref="E60:H60"/>
    <mergeCell ref="I60:L60"/>
    <mergeCell ref="M60:N60"/>
    <mergeCell ref="O60:P60"/>
    <mergeCell ref="Q60:R60"/>
    <mergeCell ref="S60:T60"/>
    <mergeCell ref="U60:V60"/>
    <mergeCell ref="W60:X60"/>
    <mergeCell ref="Q59:R59"/>
    <mergeCell ref="S59:T59"/>
    <mergeCell ref="U59:V59"/>
    <mergeCell ref="W59:X59"/>
    <mergeCell ref="Y59:Z59"/>
    <mergeCell ref="AA59:AB59"/>
    <mergeCell ref="B59:D59"/>
    <mergeCell ref="E59:H59"/>
    <mergeCell ref="I59:J59"/>
    <mergeCell ref="K59:L59"/>
    <mergeCell ref="M59:N59"/>
    <mergeCell ref="O59:P59"/>
    <mergeCell ref="Y60:Z60"/>
    <mergeCell ref="U63:X63"/>
    <mergeCell ref="S64:T64"/>
    <mergeCell ref="U64:V64"/>
    <mergeCell ref="W64:X64"/>
    <mergeCell ref="B61:D61"/>
    <mergeCell ref="E61:H61"/>
    <mergeCell ref="I61:L61"/>
    <mergeCell ref="M61:P61"/>
    <mergeCell ref="Q61:R61"/>
    <mergeCell ref="S61:T61"/>
    <mergeCell ref="U61:V61"/>
    <mergeCell ref="W61:X61"/>
    <mergeCell ref="E64:F64"/>
    <mergeCell ref="G64:H64"/>
    <mergeCell ref="I64:J64"/>
    <mergeCell ref="K64:L64"/>
    <mergeCell ref="M64:N64"/>
    <mergeCell ref="O64:P64"/>
    <mergeCell ref="Q64:R64"/>
    <mergeCell ref="A63:D63"/>
    <mergeCell ref="E63:H63"/>
    <mergeCell ref="I63:L63"/>
    <mergeCell ref="M63:P63"/>
    <mergeCell ref="Q63:T63"/>
    <mergeCell ref="Y66:Z66"/>
    <mergeCell ref="AA66:AB66"/>
    <mergeCell ref="Y64:Z64"/>
    <mergeCell ref="AA64:AB64"/>
    <mergeCell ref="O66:P66"/>
    <mergeCell ref="Q66:R66"/>
    <mergeCell ref="S66:T66"/>
    <mergeCell ref="U66:V66"/>
    <mergeCell ref="W66:X66"/>
    <mergeCell ref="Q65:R65"/>
    <mergeCell ref="S65:T65"/>
    <mergeCell ref="U65:V65"/>
    <mergeCell ref="W65:X65"/>
    <mergeCell ref="U70:V70"/>
    <mergeCell ref="W70:X70"/>
    <mergeCell ref="A69:D69"/>
    <mergeCell ref="E69:H69"/>
    <mergeCell ref="I69:L69"/>
    <mergeCell ref="M69:P69"/>
    <mergeCell ref="Q69:T69"/>
    <mergeCell ref="U69:X69"/>
    <mergeCell ref="AC66:AD66"/>
    <mergeCell ref="B67:D67"/>
    <mergeCell ref="E67:H67"/>
    <mergeCell ref="I67:L67"/>
    <mergeCell ref="M67:P67"/>
    <mergeCell ref="Q67:R67"/>
    <mergeCell ref="S67:T67"/>
    <mergeCell ref="U67:V67"/>
    <mergeCell ref="W67:X67"/>
    <mergeCell ref="Y67:Z67"/>
    <mergeCell ref="AA67:AB67"/>
    <mergeCell ref="AC67:AD67"/>
    <mergeCell ref="B66:D66"/>
    <mergeCell ref="E66:H66"/>
    <mergeCell ref="I66:L66"/>
    <mergeCell ref="M66:N66"/>
    <mergeCell ref="B72:D72"/>
    <mergeCell ref="E72:H72"/>
    <mergeCell ref="I72:L72"/>
    <mergeCell ref="B73:D73"/>
    <mergeCell ref="E73:H73"/>
    <mergeCell ref="I73:L73"/>
    <mergeCell ref="M73:P73"/>
    <mergeCell ref="Q73:R73"/>
    <mergeCell ref="S73:T73"/>
    <mergeCell ref="O71:P71"/>
    <mergeCell ref="M72:N72"/>
    <mergeCell ref="O72:P72"/>
    <mergeCell ref="Q72:R72"/>
    <mergeCell ref="S72:T72"/>
    <mergeCell ref="U72:V72"/>
    <mergeCell ref="Q71:R71"/>
    <mergeCell ref="S71:T71"/>
    <mergeCell ref="U71:V71"/>
    <mergeCell ref="Y69:AB69"/>
    <mergeCell ref="AC69:AD69"/>
    <mergeCell ref="AC65:AD65"/>
    <mergeCell ref="Y65:Z65"/>
    <mergeCell ref="AA65:AB65"/>
    <mergeCell ref="AC64:AD64"/>
    <mergeCell ref="Y63:AB63"/>
    <mergeCell ref="AF16:AH16"/>
    <mergeCell ref="AB41:AD41"/>
    <mergeCell ref="AF19:AH19"/>
    <mergeCell ref="AF36:AH36"/>
    <mergeCell ref="AB19:AD19"/>
    <mergeCell ref="AB31:AD31"/>
    <mergeCell ref="Y35:Z35"/>
    <mergeCell ref="AC63:AD63"/>
    <mergeCell ref="AC60:AD60"/>
    <mergeCell ref="AA61:AB61"/>
    <mergeCell ref="AC61:AD61"/>
    <mergeCell ref="AF33:AH33"/>
    <mergeCell ref="AF26:AH26"/>
    <mergeCell ref="AF31:AH31"/>
    <mergeCell ref="AF34:AH34"/>
    <mergeCell ref="AF28:AH28"/>
    <mergeCell ref="Y42:Z42"/>
    <mergeCell ref="AA73:AB73"/>
    <mergeCell ref="AC73:AD73"/>
    <mergeCell ref="W71:X71"/>
    <mergeCell ref="Y71:Z71"/>
    <mergeCell ref="AA71:AB71"/>
    <mergeCell ref="AC71:AD71"/>
    <mergeCell ref="Y70:Z70"/>
    <mergeCell ref="AA70:AB70"/>
    <mergeCell ref="AC70:AD70"/>
    <mergeCell ref="W72:X72"/>
    <mergeCell ref="Y72:Z72"/>
    <mergeCell ref="AA72:AB72"/>
    <mergeCell ref="AC72:AD72"/>
    <mergeCell ref="W73:X73"/>
    <mergeCell ref="Y73:Z73"/>
    <mergeCell ref="AB34:AD34"/>
    <mergeCell ref="AB39:AD39"/>
    <mergeCell ref="R27:T27"/>
    <mergeCell ref="V27:W27"/>
    <mergeCell ref="Y27:Z27"/>
    <mergeCell ref="AB26:AD26"/>
    <mergeCell ref="R34:T34"/>
    <mergeCell ref="V34:W34"/>
    <mergeCell ref="Y34:Z34"/>
    <mergeCell ref="AB28:AD28"/>
    <mergeCell ref="AB27:AD27"/>
    <mergeCell ref="Y32:Z32"/>
    <mergeCell ref="Y31:Z31"/>
    <mergeCell ref="Y39:Z39"/>
    <mergeCell ref="R32:T32"/>
    <mergeCell ref="V32:W32"/>
    <mergeCell ref="N18:P18"/>
    <mergeCell ref="R25:T25"/>
    <mergeCell ref="V25:W25"/>
    <mergeCell ref="Y25:Z25"/>
    <mergeCell ref="AF18:AH18"/>
    <mergeCell ref="AB23:AD23"/>
    <mergeCell ref="AF25:AH25"/>
    <mergeCell ref="A20:C20"/>
    <mergeCell ref="AK19:AM19"/>
    <mergeCell ref="I20:K20"/>
    <mergeCell ref="Y20:Z20"/>
    <mergeCell ref="AF23:AH23"/>
    <mergeCell ref="AI22:AN22"/>
    <mergeCell ref="R18:T18"/>
    <mergeCell ref="V18:W18"/>
    <mergeCell ref="Y18:Z18"/>
    <mergeCell ref="AB25:AD25"/>
    <mergeCell ref="N25:P25"/>
    <mergeCell ref="AK41:AM41"/>
    <mergeCell ref="A42:C42"/>
    <mergeCell ref="D42:E42"/>
    <mergeCell ref="F42:H42"/>
    <mergeCell ref="L42:M42"/>
    <mergeCell ref="N42:P42"/>
    <mergeCell ref="R42:T42"/>
    <mergeCell ref="AF42:AH42"/>
    <mergeCell ref="AK42:AM42"/>
    <mergeCell ref="A41:C41"/>
    <mergeCell ref="D41:E41"/>
    <mergeCell ref="F41:H41"/>
    <mergeCell ref="I41:K41"/>
    <mergeCell ref="L41:M41"/>
    <mergeCell ref="N41:P41"/>
    <mergeCell ref="R41:T41"/>
    <mergeCell ref="V41:W41"/>
    <mergeCell ref="Y41:Z41"/>
    <mergeCell ref="I42:K42"/>
    <mergeCell ref="AB42:AD42"/>
    <mergeCell ref="V42:W42"/>
    <mergeCell ref="AK44:AM44"/>
    <mergeCell ref="A44:C44"/>
    <mergeCell ref="D44:E44"/>
    <mergeCell ref="F44:H44"/>
    <mergeCell ref="I44:K44"/>
    <mergeCell ref="L44:M44"/>
    <mergeCell ref="N44:P44"/>
    <mergeCell ref="R43:T43"/>
    <mergeCell ref="V43:W43"/>
    <mergeCell ref="Y43:Z43"/>
    <mergeCell ref="AK43:AM43"/>
    <mergeCell ref="A43:C43"/>
    <mergeCell ref="D43:E43"/>
    <mergeCell ref="V44:W44"/>
    <mergeCell ref="Y44:Z44"/>
    <mergeCell ref="AF44:AH44"/>
    <mergeCell ref="F43:H43"/>
    <mergeCell ref="I43:K43"/>
    <mergeCell ref="L43:M43"/>
    <mergeCell ref="N43:P43"/>
    <mergeCell ref="R44:T44"/>
    <mergeCell ref="AB44:AD44"/>
    <mergeCell ref="AF43:AH43"/>
    <mergeCell ref="AB43:AD43"/>
    <mergeCell ref="AC76:AD76"/>
    <mergeCell ref="Y75:AB75"/>
    <mergeCell ref="AC75:AD75"/>
    <mergeCell ref="B76:D76"/>
    <mergeCell ref="E76:F76"/>
    <mergeCell ref="G76:H76"/>
    <mergeCell ref="I76:J76"/>
    <mergeCell ref="K76:L76"/>
    <mergeCell ref="M76:N76"/>
    <mergeCell ref="O76:P76"/>
    <mergeCell ref="Q76:R76"/>
    <mergeCell ref="A75:D75"/>
    <mergeCell ref="E75:H75"/>
    <mergeCell ref="I75:L75"/>
    <mergeCell ref="M75:P75"/>
    <mergeCell ref="Q75:T75"/>
    <mergeCell ref="U75:X75"/>
    <mergeCell ref="Y76:Z76"/>
    <mergeCell ref="S76:T76"/>
    <mergeCell ref="U76:V76"/>
    <mergeCell ref="W76:X76"/>
    <mergeCell ref="AA76:AB76"/>
    <mergeCell ref="AC77:AD77"/>
    <mergeCell ref="B78:D78"/>
    <mergeCell ref="E78:H78"/>
    <mergeCell ref="I78:L78"/>
    <mergeCell ref="M78:N78"/>
    <mergeCell ref="O78:P78"/>
    <mergeCell ref="Q78:R78"/>
    <mergeCell ref="S78:T78"/>
    <mergeCell ref="U78:V78"/>
    <mergeCell ref="W78:X78"/>
    <mergeCell ref="Q77:R77"/>
    <mergeCell ref="S77:T77"/>
    <mergeCell ref="U77:V77"/>
    <mergeCell ref="W77:X77"/>
    <mergeCell ref="Y77:Z77"/>
    <mergeCell ref="AA77:AB77"/>
    <mergeCell ref="B77:D77"/>
    <mergeCell ref="E77:H77"/>
    <mergeCell ref="I77:J77"/>
    <mergeCell ref="K77:L77"/>
    <mergeCell ref="M77:N77"/>
    <mergeCell ref="O77:P77"/>
    <mergeCell ref="Y78:Z78"/>
    <mergeCell ref="AA78:AB78"/>
    <mergeCell ref="AC78:AD78"/>
    <mergeCell ref="B79:D79"/>
    <mergeCell ref="E79:H79"/>
    <mergeCell ref="I79:L79"/>
    <mergeCell ref="M79:P79"/>
    <mergeCell ref="Q79:R79"/>
    <mergeCell ref="S79:T79"/>
    <mergeCell ref="U79:V79"/>
    <mergeCell ref="W79:X79"/>
    <mergeCell ref="Y79:Z79"/>
    <mergeCell ref="AA79:AB79"/>
    <mergeCell ref="AC79:AD79"/>
    <mergeCell ref="L36:M36"/>
    <mergeCell ref="N38:T38"/>
    <mergeCell ref="V38:Z38"/>
    <mergeCell ref="AB38:AH38"/>
    <mergeCell ref="A35:C35"/>
    <mergeCell ref="D35:E35"/>
    <mergeCell ref="F35:H35"/>
    <mergeCell ref="I35:K35"/>
    <mergeCell ref="L35:M35"/>
    <mergeCell ref="N35:P35"/>
    <mergeCell ref="R35:T35"/>
    <mergeCell ref="N36:P36"/>
    <mergeCell ref="R36:T36"/>
    <mergeCell ref="V36:W36"/>
    <mergeCell ref="V35:W35"/>
    <mergeCell ref="A38:C38"/>
    <mergeCell ref="AB36:AD36"/>
    <mergeCell ref="D38:E38"/>
    <mergeCell ref="F38:H38"/>
    <mergeCell ref="I38:K38"/>
    <mergeCell ref="AB35:AD35"/>
    <mergeCell ref="B65:D65"/>
    <mergeCell ref="E65:H65"/>
    <mergeCell ref="I65:J65"/>
    <mergeCell ref="K65:L65"/>
    <mergeCell ref="M65:N65"/>
    <mergeCell ref="O65:P65"/>
    <mergeCell ref="B64:D64"/>
    <mergeCell ref="U82:V82"/>
    <mergeCell ref="W82:X82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3:V73"/>
    <mergeCell ref="B71:D71"/>
    <mergeCell ref="E71:H71"/>
    <mergeCell ref="I71:J71"/>
    <mergeCell ref="K71:L71"/>
    <mergeCell ref="M71:N71"/>
    <mergeCell ref="Y82:Z82"/>
    <mergeCell ref="AA82:AB82"/>
    <mergeCell ref="AC82:AD82"/>
    <mergeCell ref="Y81:AB81"/>
    <mergeCell ref="AC81:AD81"/>
    <mergeCell ref="B82:D82"/>
    <mergeCell ref="E82:F82"/>
    <mergeCell ref="G82:H82"/>
    <mergeCell ref="I82:J82"/>
    <mergeCell ref="K82:L82"/>
    <mergeCell ref="M82:N82"/>
    <mergeCell ref="O82:P82"/>
    <mergeCell ref="Q82:R82"/>
    <mergeCell ref="A81:D81"/>
    <mergeCell ref="E81:H81"/>
    <mergeCell ref="I81:L81"/>
    <mergeCell ref="M81:P81"/>
    <mergeCell ref="Q81:T81"/>
    <mergeCell ref="U81:X81"/>
    <mergeCell ref="M90:P90"/>
    <mergeCell ref="Q90:T90"/>
    <mergeCell ref="U89:X89"/>
    <mergeCell ref="U90:X90"/>
    <mergeCell ref="W85:X85"/>
    <mergeCell ref="Y85:Z85"/>
    <mergeCell ref="AA85:AB85"/>
    <mergeCell ref="AC85:AD85"/>
    <mergeCell ref="A49:AN49"/>
    <mergeCell ref="A87:F87"/>
    <mergeCell ref="Y84:Z84"/>
    <mergeCell ref="AA84:AB84"/>
    <mergeCell ref="AC84:AD84"/>
    <mergeCell ref="B85:D85"/>
    <mergeCell ref="E85:H85"/>
    <mergeCell ref="I85:L85"/>
    <mergeCell ref="M85:P85"/>
    <mergeCell ref="Q85:R85"/>
    <mergeCell ref="S85:T85"/>
    <mergeCell ref="U85:V85"/>
    <mergeCell ref="AC83:AD83"/>
    <mergeCell ref="B84:D84"/>
    <mergeCell ref="E84:H84"/>
    <mergeCell ref="I84:L84"/>
    <mergeCell ref="AI30:AN30"/>
    <mergeCell ref="AI38:AN38"/>
    <mergeCell ref="A88:AN88"/>
    <mergeCell ref="M89:P89"/>
    <mergeCell ref="Q89:T89"/>
    <mergeCell ref="M84:N84"/>
    <mergeCell ref="O84:P84"/>
    <mergeCell ref="Q84:R84"/>
    <mergeCell ref="S84:T84"/>
    <mergeCell ref="U84:V84"/>
    <mergeCell ref="W84:X84"/>
    <mergeCell ref="Q83:R83"/>
    <mergeCell ref="S83:T83"/>
    <mergeCell ref="U83:V83"/>
    <mergeCell ref="W83:X83"/>
    <mergeCell ref="Y83:Z83"/>
    <mergeCell ref="AA83:AB83"/>
    <mergeCell ref="B83:D83"/>
    <mergeCell ref="E83:H83"/>
    <mergeCell ref="I83:J83"/>
    <mergeCell ref="K83:L83"/>
    <mergeCell ref="M83:N83"/>
    <mergeCell ref="O83:P83"/>
    <mergeCell ref="S82:T82"/>
  </mergeCells>
  <conditionalFormatting sqref="I76:T76 M77:T77 Q78:T78 I82:T82 M83:T83 Q84:T84 I52:T52 M53:T53 Q54:T54 I58:T58 M59:T59 Q60:T60 I64:T64 M65:T65 Q66:T66 I70:T70 M71:T71 Q72:T72">
    <cfRule type="cellIs" dxfId="1" priority="1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blackAndWhite="1" r:id="rId1"/>
  <headerFooter alignWithMargins="0">
    <oddFooter>&amp;A</oddFooter>
  </headerFooter>
  <rowBreaks count="1" manualBreakCount="1">
    <brk id="50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2A07-815A-4E7C-9260-022A75780364}">
  <dimension ref="A1:BF61"/>
  <sheetViews>
    <sheetView showGridLines="0" tabSelected="1" topLeftCell="A2" zoomScaleNormal="100" workbookViewId="0">
      <selection activeCell="BI20" sqref="BI20"/>
    </sheetView>
  </sheetViews>
  <sheetFormatPr baseColWidth="10" defaultRowHeight="12.75" x14ac:dyDescent="0.2"/>
  <cols>
    <col min="1" max="39" width="2.28515625" style="3" customWidth="1"/>
    <col min="40" max="40" width="2.7109375" style="3" customWidth="1"/>
    <col min="41" max="42" width="2.28515625" style="4" hidden="1" customWidth="1"/>
    <col min="43" max="58" width="2.28515625" style="3" hidden="1" customWidth="1"/>
    <col min="59" max="60" width="5.7109375" style="3" customWidth="1"/>
    <col min="61" max="16384" width="11.42578125" style="3"/>
  </cols>
  <sheetData>
    <row r="1" spans="1:41" hidden="1" x14ac:dyDescent="0.2">
      <c r="A1" s="182" t="s">
        <v>56</v>
      </c>
      <c r="B1" s="182"/>
      <c r="C1" s="182"/>
      <c r="D1" s="182"/>
      <c r="E1" s="182"/>
      <c r="F1" s="182"/>
      <c r="G1" s="182"/>
      <c r="H1" s="205" t="s">
        <v>64</v>
      </c>
      <c r="I1" s="205"/>
      <c r="J1" s="205"/>
      <c r="AO1" s="3"/>
    </row>
    <row r="2" spans="1:41" ht="15" x14ac:dyDescent="0.2">
      <c r="A2" s="206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8"/>
    </row>
    <row r="3" spans="1:41" ht="18" x14ac:dyDescent="0.25">
      <c r="A3" s="209" t="s">
        <v>68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1"/>
    </row>
    <row r="4" spans="1:41" ht="18" x14ac:dyDescent="0.25">
      <c r="A4" s="212" t="s">
        <v>74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1"/>
    </row>
    <row r="5" spans="1:41" ht="18" x14ac:dyDescent="0.25">
      <c r="A5" s="213" t="s">
        <v>66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5"/>
    </row>
    <row r="6" spans="1:41" ht="18" x14ac:dyDescent="0.25">
      <c r="A6" s="199" t="s">
        <v>1</v>
      </c>
      <c r="B6" s="199"/>
      <c r="C6" s="199"/>
      <c r="D6" s="199"/>
      <c r="E6" s="199"/>
      <c r="F6" s="200" t="s">
        <v>70</v>
      </c>
      <c r="G6" s="200"/>
      <c r="H6" s="200"/>
      <c r="I6" s="200"/>
      <c r="J6" s="200"/>
      <c r="K6" s="201" t="s">
        <v>71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</row>
    <row r="7" spans="1:4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3"/>
      <c r="AD7" s="22"/>
      <c r="AE7" s="24"/>
      <c r="AF7" s="22"/>
      <c r="AG7" s="22"/>
      <c r="AH7" s="24"/>
      <c r="AI7" s="25"/>
      <c r="AJ7" s="25"/>
      <c r="AK7" s="22"/>
      <c r="AL7" s="22"/>
      <c r="AM7" s="22"/>
      <c r="AN7" s="22"/>
    </row>
    <row r="8" spans="1:41" x14ac:dyDescent="0.2">
      <c r="A8" s="22"/>
      <c r="B8" s="202" t="s">
        <v>98</v>
      </c>
      <c r="C8" s="202"/>
      <c r="D8" s="202"/>
      <c r="E8" s="202"/>
      <c r="F8" s="27"/>
      <c r="G8" s="27"/>
      <c r="H8" s="202" t="s">
        <v>99</v>
      </c>
      <c r="I8" s="202"/>
      <c r="J8" s="202"/>
      <c r="K8" s="202"/>
      <c r="L8" s="27"/>
      <c r="M8" s="27"/>
      <c r="N8" s="202" t="s">
        <v>100</v>
      </c>
      <c r="O8" s="202"/>
      <c r="P8" s="202"/>
      <c r="Q8" s="202"/>
      <c r="R8" s="27"/>
      <c r="S8" s="27"/>
      <c r="T8" s="202" t="s">
        <v>101</v>
      </c>
      <c r="U8" s="202"/>
      <c r="V8" s="202"/>
      <c r="W8" s="202"/>
      <c r="X8" s="22"/>
      <c r="Y8" s="22"/>
      <c r="Z8" s="151"/>
      <c r="AA8" s="151"/>
      <c r="AB8" s="151"/>
      <c r="AC8" s="151"/>
      <c r="AD8" s="151"/>
      <c r="AE8" s="22"/>
      <c r="AF8" s="151"/>
      <c r="AG8" s="151"/>
      <c r="AH8" s="151"/>
      <c r="AI8" s="151"/>
      <c r="AJ8" s="151"/>
      <c r="AK8" s="22"/>
      <c r="AL8" s="22"/>
      <c r="AM8" s="22"/>
      <c r="AN8" s="22"/>
    </row>
    <row r="9" spans="1:41" x14ac:dyDescent="0.2">
      <c r="A9" s="22"/>
      <c r="B9" s="197" t="s">
        <v>61</v>
      </c>
      <c r="C9" s="197"/>
      <c r="D9" s="197"/>
      <c r="E9" s="197"/>
      <c r="F9" s="22"/>
      <c r="G9" s="22"/>
      <c r="H9" s="197" t="s">
        <v>65</v>
      </c>
      <c r="I9" s="197"/>
      <c r="J9" s="197"/>
      <c r="K9" s="197"/>
      <c r="L9" s="22"/>
      <c r="M9" s="22"/>
      <c r="N9" s="197" t="s">
        <v>62</v>
      </c>
      <c r="O9" s="197"/>
      <c r="P9" s="197"/>
      <c r="Q9" s="197"/>
      <c r="R9" s="22"/>
      <c r="S9" s="22"/>
      <c r="T9" s="197" t="s">
        <v>24</v>
      </c>
      <c r="U9" s="197"/>
      <c r="V9" s="197"/>
      <c r="W9" s="197"/>
      <c r="X9" s="22"/>
      <c r="Y9" s="22"/>
      <c r="Z9" s="155"/>
      <c r="AA9" s="155"/>
      <c r="AB9" s="156"/>
      <c r="AC9" s="156"/>
      <c r="AD9" s="156"/>
      <c r="AE9" s="22"/>
      <c r="AF9" s="149"/>
      <c r="AG9" s="149"/>
      <c r="AH9" s="150"/>
      <c r="AI9" s="150"/>
      <c r="AJ9" s="150"/>
      <c r="AK9" s="22"/>
      <c r="AL9" s="22"/>
      <c r="AM9" s="22"/>
      <c r="AN9" s="22"/>
    </row>
    <row r="10" spans="1:41" x14ac:dyDescent="0.2">
      <c r="A10" s="22"/>
      <c r="B10" s="197" t="s">
        <v>103</v>
      </c>
      <c r="C10" s="197"/>
      <c r="D10" s="197"/>
      <c r="E10" s="197"/>
      <c r="F10" s="22"/>
      <c r="G10" s="22"/>
      <c r="H10" s="197" t="s">
        <v>104</v>
      </c>
      <c r="I10" s="197"/>
      <c r="J10" s="197"/>
      <c r="K10" s="197"/>
      <c r="L10" s="22"/>
      <c r="M10" s="22"/>
      <c r="N10" s="197" t="s">
        <v>102</v>
      </c>
      <c r="O10" s="197"/>
      <c r="P10" s="197"/>
      <c r="Q10" s="197"/>
      <c r="R10" s="22"/>
      <c r="S10" s="22"/>
      <c r="T10" s="197" t="s">
        <v>108</v>
      </c>
      <c r="U10" s="197"/>
      <c r="V10" s="197"/>
      <c r="W10" s="197"/>
      <c r="X10" s="22"/>
      <c r="Y10" s="22"/>
      <c r="Z10" s="155"/>
      <c r="AA10" s="155"/>
      <c r="AB10" s="156"/>
      <c r="AC10" s="156"/>
      <c r="AD10" s="156"/>
      <c r="AE10" s="22"/>
      <c r="AF10" s="149"/>
      <c r="AG10" s="149"/>
      <c r="AH10" s="150"/>
      <c r="AI10" s="150"/>
      <c r="AJ10" s="150"/>
      <c r="AK10" s="22"/>
      <c r="AL10" s="22"/>
      <c r="AM10" s="22"/>
      <c r="AN10" s="22"/>
    </row>
    <row r="11" spans="1:41" x14ac:dyDescent="0.2">
      <c r="A11" s="22"/>
      <c r="B11" s="197" t="str">
        <f>IF('M12, Runde 1'!AC76=4,'M12, Runde 1'!B76,IF('M12, Runde 1'!AC77=4,'M12, Runde 1'!B77,IF('M12, Runde 1'!AC78=4,'M12, Runde 1'!B78,IF('M12, Runde 1'!AC79=4,'M12, Runde 1'!B79,"E4"))))</f>
        <v>E4</v>
      </c>
      <c r="C11" s="197"/>
      <c r="D11" s="197"/>
      <c r="E11" s="197"/>
      <c r="F11" s="22"/>
      <c r="G11" s="22"/>
      <c r="H11" s="197" t="str">
        <f>IF('M12, Runde 1'!AC82=4,'M12, Runde 1'!B82,IF('M12, Runde 1'!AC83=4,'M12, Runde 1'!B83,IF('M12, Runde 1'!AC84=4,'M12, Runde 1'!B84,IF('M12, Runde 1'!AC85=4,'M12, Runde 1'!B85,"F4"))))</f>
        <v>F4</v>
      </c>
      <c r="I11" s="197"/>
      <c r="J11" s="197"/>
      <c r="K11" s="197"/>
      <c r="L11" s="22"/>
      <c r="M11" s="22"/>
      <c r="N11" s="197" t="s">
        <v>105</v>
      </c>
      <c r="O11" s="197"/>
      <c r="P11" s="197"/>
      <c r="Q11" s="197"/>
      <c r="R11" s="22"/>
      <c r="S11" s="22"/>
      <c r="T11" s="231" t="s">
        <v>106</v>
      </c>
      <c r="U11" s="231"/>
      <c r="V11" s="231"/>
      <c r="W11" s="231"/>
      <c r="X11" s="22"/>
      <c r="Y11" s="22"/>
      <c r="Z11" s="155"/>
      <c r="AA11" s="155"/>
      <c r="AB11" s="156"/>
      <c r="AC11" s="156"/>
      <c r="AD11" s="156"/>
      <c r="AE11" s="22"/>
      <c r="AF11" s="149"/>
      <c r="AG11" s="149"/>
      <c r="AH11" s="150"/>
      <c r="AI11" s="150"/>
      <c r="AJ11" s="150"/>
      <c r="AK11" s="22"/>
      <c r="AL11" s="22"/>
      <c r="AM11" s="22"/>
      <c r="AN11" s="22"/>
    </row>
    <row r="12" spans="1:41" x14ac:dyDescent="0.2">
      <c r="A12" s="22"/>
      <c r="B12" s="197"/>
      <c r="C12" s="197"/>
      <c r="D12" s="197"/>
      <c r="E12" s="197"/>
      <c r="F12" s="22"/>
      <c r="G12" s="22"/>
      <c r="H12" s="197"/>
      <c r="I12" s="197"/>
      <c r="J12" s="197"/>
      <c r="K12" s="197"/>
      <c r="L12" s="22"/>
      <c r="M12" s="22"/>
      <c r="N12" s="197"/>
      <c r="O12" s="197"/>
      <c r="P12" s="197"/>
      <c r="Q12" s="197"/>
      <c r="R12" s="22"/>
      <c r="S12" s="22"/>
      <c r="T12" s="197" t="str">
        <f>IF('M12, Runde 1'!AC70=4,'M12, Runde 1'!B70,IF('M12, Runde 1'!AC71=4,'M12, Runde 1'!B71,IF('M12, Runde 1'!AC72=4,'M12, Runde 1'!B72,IF('M12, Runde 1'!AC73=4,'M12, Runde 1'!B73,"D4"))))</f>
        <v>D4</v>
      </c>
      <c r="U12" s="197"/>
      <c r="V12" s="197"/>
      <c r="W12" s="197"/>
      <c r="X12" s="22"/>
      <c r="Y12" s="22"/>
      <c r="Z12" s="155"/>
      <c r="AA12" s="155"/>
      <c r="AB12" s="156"/>
      <c r="AC12" s="156"/>
      <c r="AD12" s="156"/>
      <c r="AE12" s="22"/>
      <c r="AF12" s="149"/>
      <c r="AG12" s="149"/>
      <c r="AH12" s="150"/>
      <c r="AI12" s="150"/>
      <c r="AJ12" s="150"/>
      <c r="AK12" s="22"/>
      <c r="AL12" s="22"/>
      <c r="AM12" s="22"/>
      <c r="AN12" s="28" t="s">
        <v>156</v>
      </c>
    </row>
    <row r="13" spans="1:41" ht="20.25" customHeight="1" x14ac:dyDescent="0.3">
      <c r="A13" s="198" t="s">
        <v>75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6"/>
    </row>
    <row r="14" spans="1:41" x14ac:dyDescent="0.2">
      <c r="A14" s="158" t="s">
        <v>57</v>
      </c>
      <c r="B14" s="158"/>
      <c r="C14" s="158"/>
      <c r="D14" s="191" t="s">
        <v>6</v>
      </c>
      <c r="E14" s="191"/>
      <c r="F14" s="192" t="s">
        <v>42</v>
      </c>
      <c r="G14" s="192"/>
      <c r="H14" s="192"/>
      <c r="I14" s="158" t="s">
        <v>7</v>
      </c>
      <c r="J14" s="158"/>
      <c r="K14" s="158"/>
      <c r="L14" s="158" t="s">
        <v>8</v>
      </c>
      <c r="M14" s="158"/>
      <c r="N14" s="158" t="s">
        <v>9</v>
      </c>
      <c r="O14" s="158"/>
      <c r="P14" s="158"/>
      <c r="Q14" s="158"/>
      <c r="R14" s="158"/>
      <c r="S14" s="158"/>
      <c r="T14" s="158"/>
      <c r="U14" s="1"/>
      <c r="V14" s="158" t="s">
        <v>36</v>
      </c>
      <c r="W14" s="158"/>
      <c r="X14" s="158"/>
      <c r="Y14" s="158"/>
      <c r="Z14" s="158"/>
      <c r="AA14" s="1"/>
      <c r="AB14" s="229" t="s">
        <v>10</v>
      </c>
      <c r="AC14" s="229"/>
      <c r="AD14" s="229"/>
      <c r="AE14" s="229"/>
      <c r="AF14" s="229"/>
      <c r="AG14" s="229"/>
      <c r="AH14" s="229"/>
      <c r="AI14" s="158" t="s">
        <v>11</v>
      </c>
      <c r="AJ14" s="158"/>
      <c r="AK14" s="158"/>
      <c r="AL14" s="158"/>
      <c r="AM14" s="158"/>
      <c r="AN14" s="158"/>
      <c r="AO14" s="17"/>
    </row>
    <row r="15" spans="1:41" x14ac:dyDescent="0.2">
      <c r="A15" s="187" t="str">
        <f t="shared" ref="A15:A30" si="0">$H$1</f>
        <v>U12-2</v>
      </c>
      <c r="B15" s="187"/>
      <c r="C15" s="187"/>
      <c r="D15" s="187">
        <v>101</v>
      </c>
      <c r="E15" s="187"/>
      <c r="F15" s="187" t="s">
        <v>43</v>
      </c>
      <c r="G15" s="187"/>
      <c r="H15" s="187"/>
      <c r="I15" s="227" t="s">
        <v>77</v>
      </c>
      <c r="J15" s="227"/>
      <c r="K15" s="227"/>
      <c r="L15" s="186">
        <v>1</v>
      </c>
      <c r="M15" s="186"/>
      <c r="N15" s="182" t="str">
        <f>N11</f>
        <v>BGW</v>
      </c>
      <c r="O15" s="182"/>
      <c r="P15" s="182"/>
      <c r="Q15" s="29" t="s">
        <v>12</v>
      </c>
      <c r="R15" s="182" t="str">
        <f>N9</f>
        <v>EMTV</v>
      </c>
      <c r="S15" s="182"/>
      <c r="T15" s="182"/>
      <c r="V15" s="189"/>
      <c r="W15" s="189"/>
      <c r="X15" s="29" t="s">
        <v>37</v>
      </c>
      <c r="Y15" s="193"/>
      <c r="Z15" s="193"/>
      <c r="AB15" s="230" t="s">
        <v>24</v>
      </c>
      <c r="AC15" s="230"/>
      <c r="AD15" s="230"/>
      <c r="AE15" s="36" t="s">
        <v>12</v>
      </c>
      <c r="AF15" s="197" t="s">
        <v>104</v>
      </c>
      <c r="AG15" s="197"/>
      <c r="AH15" s="197"/>
      <c r="AK15" s="217" t="s">
        <v>61</v>
      </c>
      <c r="AL15" s="217"/>
      <c r="AM15" s="217"/>
      <c r="AO15" s="34"/>
    </row>
    <row r="16" spans="1:41" x14ac:dyDescent="0.2">
      <c r="A16" s="187" t="str">
        <f t="shared" si="0"/>
        <v>U12-2</v>
      </c>
      <c r="B16" s="187"/>
      <c r="C16" s="187"/>
      <c r="D16" s="187">
        <v>102</v>
      </c>
      <c r="E16" s="187"/>
      <c r="F16" s="187" t="s">
        <v>35</v>
      </c>
      <c r="G16" s="187"/>
      <c r="H16" s="187"/>
      <c r="I16" s="188" t="s">
        <v>77</v>
      </c>
      <c r="J16" s="188"/>
      <c r="K16" s="188"/>
      <c r="L16" s="228">
        <v>2</v>
      </c>
      <c r="M16" s="228"/>
      <c r="N16" s="182" t="str">
        <f>H9</f>
        <v>WSV2</v>
      </c>
      <c r="O16" s="182"/>
      <c r="P16" s="182"/>
      <c r="Q16" s="29" t="s">
        <v>12</v>
      </c>
      <c r="R16" s="182" t="str">
        <f>H10</f>
        <v>HAPI</v>
      </c>
      <c r="S16" s="182"/>
      <c r="T16" s="182"/>
      <c r="V16" s="189"/>
      <c r="W16" s="189"/>
      <c r="X16" s="29" t="s">
        <v>37</v>
      </c>
      <c r="Y16" s="193"/>
      <c r="Z16" s="193"/>
      <c r="AB16" s="226" t="s">
        <v>103</v>
      </c>
      <c r="AC16" s="226"/>
      <c r="AD16" s="226"/>
      <c r="AE16" s="36" t="s">
        <v>12</v>
      </c>
      <c r="AF16" s="197" t="s">
        <v>62</v>
      </c>
      <c r="AG16" s="197"/>
      <c r="AH16" s="197"/>
      <c r="AK16" s="217" t="str">
        <f>T12</f>
        <v>D4</v>
      </c>
      <c r="AL16" s="217"/>
      <c r="AM16" s="217"/>
      <c r="AO16" s="34"/>
    </row>
    <row r="17" spans="1:41" x14ac:dyDescent="0.2">
      <c r="A17" s="187" t="str">
        <f t="shared" si="0"/>
        <v>U12-2</v>
      </c>
      <c r="B17" s="187"/>
      <c r="C17" s="187"/>
      <c r="D17" s="187">
        <v>103</v>
      </c>
      <c r="E17" s="187"/>
      <c r="F17" s="187" t="s">
        <v>34</v>
      </c>
      <c r="G17" s="187"/>
      <c r="H17" s="187"/>
      <c r="I17" s="227" t="s">
        <v>78</v>
      </c>
      <c r="J17" s="227"/>
      <c r="K17" s="227"/>
      <c r="L17" s="228">
        <v>1</v>
      </c>
      <c r="M17" s="228"/>
      <c r="N17" s="182" t="str">
        <f>B9</f>
        <v>HTS</v>
      </c>
      <c r="O17" s="182"/>
      <c r="P17" s="182"/>
      <c r="Q17" s="29" t="s">
        <v>12</v>
      </c>
      <c r="R17" s="182" t="str">
        <f>B10</f>
        <v>ETV2</v>
      </c>
      <c r="S17" s="182"/>
      <c r="T17" s="182"/>
      <c r="V17" s="196"/>
      <c r="W17" s="196"/>
      <c r="X17" s="29" t="s">
        <v>37</v>
      </c>
      <c r="Y17" s="193"/>
      <c r="Z17" s="193"/>
      <c r="AB17" s="230" t="s">
        <v>104</v>
      </c>
      <c r="AC17" s="230"/>
      <c r="AD17" s="230"/>
      <c r="AE17" s="36" t="s">
        <v>12</v>
      </c>
      <c r="AF17" s="216" t="s">
        <v>24</v>
      </c>
      <c r="AG17" s="216"/>
      <c r="AH17" s="216"/>
      <c r="AK17" s="217" t="str">
        <f>N15</f>
        <v>BGW</v>
      </c>
      <c r="AL17" s="217"/>
      <c r="AM17" s="217"/>
      <c r="AO17" s="34"/>
    </row>
    <row r="18" spans="1:41" x14ac:dyDescent="0.2">
      <c r="A18" s="187" t="str">
        <f t="shared" si="0"/>
        <v>U12-2</v>
      </c>
      <c r="B18" s="187"/>
      <c r="C18" s="187"/>
      <c r="D18" s="187">
        <v>105</v>
      </c>
      <c r="E18" s="187"/>
      <c r="F18" s="187" t="s">
        <v>44</v>
      </c>
      <c r="G18" s="187"/>
      <c r="H18" s="187"/>
      <c r="I18" s="188" t="s">
        <v>78</v>
      </c>
      <c r="J18" s="188"/>
      <c r="K18" s="188"/>
      <c r="L18" s="186">
        <v>2</v>
      </c>
      <c r="M18" s="186"/>
      <c r="N18" s="182" t="str">
        <f>T10</f>
        <v>HAHI</v>
      </c>
      <c r="O18" s="182"/>
      <c r="P18" s="182"/>
      <c r="Q18" s="29" t="s">
        <v>12</v>
      </c>
      <c r="R18" s="182" t="str">
        <f>T12</f>
        <v>D4</v>
      </c>
      <c r="S18" s="182"/>
      <c r="T18" s="182"/>
      <c r="V18" s="189"/>
      <c r="W18" s="189"/>
      <c r="X18" s="29" t="s">
        <v>37</v>
      </c>
      <c r="Y18" s="193"/>
      <c r="Z18" s="193"/>
      <c r="AB18" s="230" t="s">
        <v>62</v>
      </c>
      <c r="AC18" s="230"/>
      <c r="AD18" s="230"/>
      <c r="AE18" s="36" t="s">
        <v>12</v>
      </c>
      <c r="AF18" s="216" t="s">
        <v>103</v>
      </c>
      <c r="AG18" s="216"/>
      <c r="AH18" s="216"/>
      <c r="AK18" s="217" t="s">
        <v>65</v>
      </c>
      <c r="AL18" s="217"/>
      <c r="AM18" s="217"/>
      <c r="AO18" s="34"/>
    </row>
    <row r="19" spans="1:41" x14ac:dyDescent="0.2">
      <c r="AB19" s="157"/>
      <c r="AC19" s="157"/>
      <c r="AD19" s="157"/>
      <c r="AE19" s="157"/>
      <c r="AF19" s="157"/>
      <c r="AG19" s="157"/>
      <c r="AH19" s="157"/>
    </row>
    <row r="20" spans="1:41" x14ac:dyDescent="0.2">
      <c r="A20" s="158" t="s">
        <v>57</v>
      </c>
      <c r="B20" s="158"/>
      <c r="C20" s="158"/>
      <c r="D20" s="191" t="s">
        <v>6</v>
      </c>
      <c r="E20" s="191"/>
      <c r="F20" s="192" t="s">
        <v>42</v>
      </c>
      <c r="G20" s="192"/>
      <c r="H20" s="192"/>
      <c r="I20" s="158" t="s">
        <v>7</v>
      </c>
      <c r="J20" s="158"/>
      <c r="K20" s="158"/>
      <c r="L20" s="158" t="s">
        <v>8</v>
      </c>
      <c r="M20" s="158"/>
      <c r="N20" s="158" t="s">
        <v>9</v>
      </c>
      <c r="O20" s="158"/>
      <c r="P20" s="158"/>
      <c r="Q20" s="158"/>
      <c r="R20" s="158"/>
      <c r="S20" s="158"/>
      <c r="T20" s="158"/>
      <c r="U20" s="1"/>
      <c r="V20" s="158" t="s">
        <v>36</v>
      </c>
      <c r="W20" s="158"/>
      <c r="X20" s="158"/>
      <c r="Y20" s="158"/>
      <c r="Z20" s="158"/>
      <c r="AA20" s="1"/>
      <c r="AB20" s="229" t="s">
        <v>10</v>
      </c>
      <c r="AC20" s="229"/>
      <c r="AD20" s="229"/>
      <c r="AE20" s="229"/>
      <c r="AF20" s="229"/>
      <c r="AG20" s="229"/>
      <c r="AH20" s="229"/>
      <c r="AI20" s="158" t="s">
        <v>11</v>
      </c>
      <c r="AJ20" s="158"/>
      <c r="AK20" s="158"/>
      <c r="AL20" s="158"/>
      <c r="AM20" s="158"/>
      <c r="AN20" s="158"/>
      <c r="AO20" s="17"/>
    </row>
    <row r="21" spans="1:41" x14ac:dyDescent="0.2">
      <c r="A21" s="187" t="str">
        <f t="shared" si="0"/>
        <v>U12-2</v>
      </c>
      <c r="B21" s="187"/>
      <c r="C21" s="187"/>
      <c r="D21" s="187">
        <v>106</v>
      </c>
      <c r="E21" s="187"/>
      <c r="F21" s="187" t="s">
        <v>43</v>
      </c>
      <c r="G21" s="187"/>
      <c r="H21" s="187"/>
      <c r="I21" s="188" t="s">
        <v>38</v>
      </c>
      <c r="J21" s="188"/>
      <c r="K21" s="188"/>
      <c r="L21" s="186">
        <v>1</v>
      </c>
      <c r="M21" s="186"/>
      <c r="N21" s="182" t="str">
        <f>N10</f>
        <v>AMTV</v>
      </c>
      <c r="O21" s="182"/>
      <c r="P21" s="182"/>
      <c r="Q21" s="29" t="s">
        <v>12</v>
      </c>
      <c r="R21" s="182" t="str">
        <f>N11</f>
        <v>BGW</v>
      </c>
      <c r="S21" s="182"/>
      <c r="T21" s="182"/>
      <c r="V21" s="189"/>
      <c r="W21" s="189"/>
      <c r="X21" s="29" t="s">
        <v>37</v>
      </c>
      <c r="Y21" s="193"/>
      <c r="Z21" s="193"/>
      <c r="AB21" s="230" t="s">
        <v>104</v>
      </c>
      <c r="AC21" s="230"/>
      <c r="AD21" s="230"/>
      <c r="AE21" s="36" t="s">
        <v>12</v>
      </c>
      <c r="AF21" s="197" t="s">
        <v>62</v>
      </c>
      <c r="AG21" s="197"/>
      <c r="AH21" s="197"/>
      <c r="AK21" s="217" t="s">
        <v>103</v>
      </c>
      <c r="AL21" s="217"/>
      <c r="AM21" s="217"/>
    </row>
    <row r="22" spans="1:41" x14ac:dyDescent="0.2">
      <c r="A22" s="187" t="str">
        <f t="shared" si="0"/>
        <v>U12-2</v>
      </c>
      <c r="B22" s="187"/>
      <c r="C22" s="187"/>
      <c r="D22" s="187">
        <v>107</v>
      </c>
      <c r="E22" s="187"/>
      <c r="F22" s="187" t="s">
        <v>35</v>
      </c>
      <c r="G22" s="187"/>
      <c r="H22" s="187"/>
      <c r="I22" s="188" t="s">
        <v>38</v>
      </c>
      <c r="J22" s="188"/>
      <c r="K22" s="188"/>
      <c r="L22" s="186">
        <v>2</v>
      </c>
      <c r="M22" s="186"/>
      <c r="N22" s="182" t="str">
        <f>H10</f>
        <v>HAPI</v>
      </c>
      <c r="O22" s="182"/>
      <c r="P22" s="182"/>
      <c r="Q22" s="29" t="s">
        <v>12</v>
      </c>
      <c r="R22" s="182" t="str">
        <f>H11</f>
        <v>F4</v>
      </c>
      <c r="S22" s="182"/>
      <c r="T22" s="182"/>
      <c r="V22" s="189"/>
      <c r="W22" s="189"/>
      <c r="X22" s="29" t="s">
        <v>37</v>
      </c>
      <c r="Y22" s="193"/>
      <c r="Z22" s="193"/>
      <c r="AB22" s="226" t="s">
        <v>24</v>
      </c>
      <c r="AC22" s="226"/>
      <c r="AD22" s="226"/>
      <c r="AE22" s="36" t="s">
        <v>12</v>
      </c>
      <c r="AF22" s="197" t="s">
        <v>103</v>
      </c>
      <c r="AG22" s="197"/>
      <c r="AH22" s="197"/>
      <c r="AK22" s="187" t="str">
        <f>T10</f>
        <v>HAHI</v>
      </c>
      <c r="AL22" s="187"/>
      <c r="AM22" s="187"/>
    </row>
    <row r="23" spans="1:41" x14ac:dyDescent="0.2">
      <c r="A23" s="187" t="str">
        <f t="shared" si="0"/>
        <v>U12-2</v>
      </c>
      <c r="B23" s="187"/>
      <c r="C23" s="187"/>
      <c r="D23" s="187">
        <v>108</v>
      </c>
      <c r="E23" s="187"/>
      <c r="F23" s="187" t="s">
        <v>34</v>
      </c>
      <c r="G23" s="187"/>
      <c r="H23" s="187"/>
      <c r="I23" s="188" t="s">
        <v>79</v>
      </c>
      <c r="J23" s="188"/>
      <c r="K23" s="188"/>
      <c r="L23" s="186">
        <v>1</v>
      </c>
      <c r="M23" s="186"/>
      <c r="N23" s="182" t="str">
        <f>B10</f>
        <v>ETV2</v>
      </c>
      <c r="O23" s="182"/>
      <c r="P23" s="182"/>
      <c r="Q23" s="29" t="s">
        <v>12</v>
      </c>
      <c r="R23" s="182" t="str">
        <f>B11</f>
        <v>E4</v>
      </c>
      <c r="S23" s="182"/>
      <c r="T23" s="182"/>
      <c r="V23" s="196"/>
      <c r="W23" s="196"/>
      <c r="X23" s="29" t="s">
        <v>37</v>
      </c>
      <c r="Y23" s="193"/>
      <c r="Z23" s="193"/>
      <c r="AB23" s="226" t="s">
        <v>105</v>
      </c>
      <c r="AC23" s="226"/>
      <c r="AD23" s="226"/>
      <c r="AE23" s="36" t="s">
        <v>12</v>
      </c>
      <c r="AF23" s="197" t="s">
        <v>62</v>
      </c>
      <c r="AG23" s="197"/>
      <c r="AH23" s="197"/>
      <c r="AK23" s="217" t="str">
        <f>N10</f>
        <v>AMTV</v>
      </c>
      <c r="AL23" s="217"/>
      <c r="AM23" s="217"/>
    </row>
    <row r="24" spans="1:41" x14ac:dyDescent="0.2">
      <c r="A24" s="187" t="str">
        <f t="shared" si="0"/>
        <v>U12-2</v>
      </c>
      <c r="B24" s="187"/>
      <c r="C24" s="187"/>
      <c r="D24" s="187">
        <v>109</v>
      </c>
      <c r="E24" s="187"/>
      <c r="F24" s="187" t="s">
        <v>44</v>
      </c>
      <c r="G24" s="187"/>
      <c r="H24" s="187"/>
      <c r="I24" s="188" t="s">
        <v>79</v>
      </c>
      <c r="J24" s="188"/>
      <c r="K24" s="188"/>
      <c r="L24" s="186">
        <v>2</v>
      </c>
      <c r="M24" s="186"/>
      <c r="N24" s="182" t="str">
        <f>T12</f>
        <v>D4</v>
      </c>
      <c r="O24" s="182"/>
      <c r="P24" s="182"/>
      <c r="Q24" s="29" t="s">
        <v>12</v>
      </c>
      <c r="R24" s="182" t="str">
        <f>T9</f>
        <v>BSV2</v>
      </c>
      <c r="S24" s="182"/>
      <c r="T24" s="182"/>
      <c r="V24" s="189"/>
      <c r="W24" s="189"/>
      <c r="X24" s="29" t="s">
        <v>37</v>
      </c>
      <c r="Y24" s="193"/>
      <c r="Z24" s="193"/>
      <c r="AB24" s="230" t="s">
        <v>102</v>
      </c>
      <c r="AC24" s="230"/>
      <c r="AD24" s="230"/>
      <c r="AE24" s="36" t="s">
        <v>12</v>
      </c>
      <c r="AF24" s="216" t="s">
        <v>65</v>
      </c>
      <c r="AG24" s="216"/>
      <c r="AH24" s="216"/>
      <c r="AK24" s="217" t="str">
        <f>N22</f>
        <v>HAPI</v>
      </c>
      <c r="AL24" s="217"/>
      <c r="AM24" s="217"/>
    </row>
    <row r="25" spans="1:41" x14ac:dyDescent="0.2">
      <c r="AB25" s="157"/>
      <c r="AC25" s="157"/>
      <c r="AD25" s="157"/>
      <c r="AE25" s="157"/>
      <c r="AF25" s="157"/>
      <c r="AG25" s="157"/>
      <c r="AH25" s="157"/>
    </row>
    <row r="26" spans="1:41" x14ac:dyDescent="0.2">
      <c r="A26" s="158" t="s">
        <v>57</v>
      </c>
      <c r="B26" s="158"/>
      <c r="C26" s="158"/>
      <c r="D26" s="191" t="s">
        <v>6</v>
      </c>
      <c r="E26" s="191"/>
      <c r="F26" s="192" t="s">
        <v>42</v>
      </c>
      <c r="G26" s="192"/>
      <c r="H26" s="192"/>
      <c r="I26" s="158" t="s">
        <v>7</v>
      </c>
      <c r="J26" s="158"/>
      <c r="K26" s="158"/>
      <c r="L26" s="158" t="s">
        <v>8</v>
      </c>
      <c r="M26" s="158"/>
      <c r="N26" s="158" t="s">
        <v>9</v>
      </c>
      <c r="O26" s="158"/>
      <c r="P26" s="158"/>
      <c r="Q26" s="158"/>
      <c r="R26" s="158"/>
      <c r="S26" s="158"/>
      <c r="T26" s="158"/>
      <c r="U26" s="1"/>
      <c r="V26" s="158" t="s">
        <v>36</v>
      </c>
      <c r="W26" s="158"/>
      <c r="X26" s="158"/>
      <c r="Y26" s="158"/>
      <c r="Z26" s="158"/>
      <c r="AA26" s="1"/>
      <c r="AB26" s="229" t="s">
        <v>10</v>
      </c>
      <c r="AC26" s="229"/>
      <c r="AD26" s="229"/>
      <c r="AE26" s="229"/>
      <c r="AF26" s="229"/>
      <c r="AG26" s="229"/>
      <c r="AH26" s="229"/>
      <c r="AI26" s="158" t="s">
        <v>11</v>
      </c>
      <c r="AJ26" s="158"/>
      <c r="AK26" s="158"/>
      <c r="AL26" s="158"/>
      <c r="AM26" s="158"/>
      <c r="AN26" s="158"/>
      <c r="AO26" s="17"/>
    </row>
    <row r="27" spans="1:41" x14ac:dyDescent="0.2">
      <c r="A27" s="187" t="str">
        <f t="shared" si="0"/>
        <v>U12-2</v>
      </c>
      <c r="B27" s="187"/>
      <c r="C27" s="187"/>
      <c r="D27" s="187">
        <v>111</v>
      </c>
      <c r="E27" s="187"/>
      <c r="F27" s="187" t="s">
        <v>43</v>
      </c>
      <c r="G27" s="187"/>
      <c r="H27" s="187"/>
      <c r="I27" s="227" t="s">
        <v>80</v>
      </c>
      <c r="J27" s="227"/>
      <c r="K27" s="227"/>
      <c r="L27" s="228">
        <v>1</v>
      </c>
      <c r="M27" s="228"/>
      <c r="N27" s="182" t="str">
        <f>N9</f>
        <v>EMTV</v>
      </c>
      <c r="O27" s="182"/>
      <c r="P27" s="182"/>
      <c r="Q27" s="29" t="s">
        <v>12</v>
      </c>
      <c r="R27" s="182" t="str">
        <f>N10</f>
        <v>AMTV</v>
      </c>
      <c r="S27" s="182"/>
      <c r="T27" s="182"/>
      <c r="V27" s="189"/>
      <c r="W27" s="189"/>
      <c r="X27" s="29" t="s">
        <v>37</v>
      </c>
      <c r="Y27" s="193"/>
      <c r="Z27" s="193"/>
      <c r="AB27" s="226" t="s">
        <v>108</v>
      </c>
      <c r="AC27" s="226"/>
      <c r="AD27" s="226"/>
      <c r="AE27" s="36" t="s">
        <v>12</v>
      </c>
      <c r="AF27" s="216" t="s">
        <v>61</v>
      </c>
      <c r="AG27" s="216"/>
      <c r="AH27" s="216"/>
      <c r="AK27" s="217" t="str">
        <f>B11</f>
        <v>E4</v>
      </c>
      <c r="AL27" s="217"/>
      <c r="AM27" s="217"/>
    </row>
    <row r="28" spans="1:41" x14ac:dyDescent="0.2">
      <c r="A28" s="187" t="str">
        <f t="shared" si="0"/>
        <v>U12-2</v>
      </c>
      <c r="B28" s="187"/>
      <c r="C28" s="187"/>
      <c r="D28" s="187">
        <v>112</v>
      </c>
      <c r="E28" s="187"/>
      <c r="F28" s="187" t="s">
        <v>35</v>
      </c>
      <c r="G28" s="187"/>
      <c r="H28" s="187"/>
      <c r="I28" s="227" t="s">
        <v>80</v>
      </c>
      <c r="J28" s="227"/>
      <c r="K28" s="227"/>
      <c r="L28" s="228">
        <v>2</v>
      </c>
      <c r="M28" s="228"/>
      <c r="N28" s="182" t="str">
        <f>H11</f>
        <v>F4</v>
      </c>
      <c r="O28" s="182"/>
      <c r="P28" s="182"/>
      <c r="Q28" s="29" t="s">
        <v>12</v>
      </c>
      <c r="R28" s="182" t="str">
        <f>H9</f>
        <v>WSV2</v>
      </c>
      <c r="S28" s="182"/>
      <c r="T28" s="182"/>
      <c r="V28" s="189"/>
      <c r="W28" s="189"/>
      <c r="X28" s="29" t="s">
        <v>37</v>
      </c>
      <c r="Y28" s="193"/>
      <c r="Z28" s="193"/>
      <c r="AB28" s="226" t="s">
        <v>105</v>
      </c>
      <c r="AC28" s="226"/>
      <c r="AD28" s="226"/>
      <c r="AE28" s="36" t="s">
        <v>12</v>
      </c>
      <c r="AF28" s="197" t="s">
        <v>102</v>
      </c>
      <c r="AG28" s="197"/>
      <c r="AH28" s="197"/>
      <c r="AK28" s="217" t="str">
        <f>T9</f>
        <v>BSV2</v>
      </c>
      <c r="AL28" s="217"/>
      <c r="AM28" s="217"/>
    </row>
    <row r="29" spans="1:41" x14ac:dyDescent="0.2">
      <c r="A29" s="187" t="str">
        <f t="shared" si="0"/>
        <v>U12-2</v>
      </c>
      <c r="B29" s="187"/>
      <c r="C29" s="187"/>
      <c r="D29" s="187">
        <v>113</v>
      </c>
      <c r="E29" s="187"/>
      <c r="F29" s="187" t="s">
        <v>34</v>
      </c>
      <c r="G29" s="187"/>
      <c r="H29" s="187"/>
      <c r="I29" s="227" t="s">
        <v>81</v>
      </c>
      <c r="J29" s="227"/>
      <c r="K29" s="227"/>
      <c r="L29" s="228">
        <v>1</v>
      </c>
      <c r="M29" s="228"/>
      <c r="N29" s="182" t="str">
        <f>B11</f>
        <v>E4</v>
      </c>
      <c r="O29" s="182"/>
      <c r="P29" s="182"/>
      <c r="Q29" s="29" t="s">
        <v>12</v>
      </c>
      <c r="R29" s="182" t="str">
        <f>B9</f>
        <v>HTS</v>
      </c>
      <c r="S29" s="182"/>
      <c r="T29" s="182"/>
      <c r="V29" s="196"/>
      <c r="W29" s="196"/>
      <c r="X29" s="29" t="s">
        <v>37</v>
      </c>
      <c r="Y29" s="193"/>
      <c r="Z29" s="193"/>
      <c r="AB29" s="230" t="s">
        <v>61</v>
      </c>
      <c r="AC29" s="230"/>
      <c r="AD29" s="230"/>
      <c r="AE29" s="36" t="s">
        <v>12</v>
      </c>
      <c r="AF29" s="197" t="s">
        <v>108</v>
      </c>
      <c r="AG29" s="197"/>
      <c r="AH29" s="197"/>
      <c r="AK29" s="217" t="str">
        <f>N9</f>
        <v>EMTV</v>
      </c>
      <c r="AL29" s="217"/>
      <c r="AM29" s="217"/>
    </row>
    <row r="30" spans="1:41" x14ac:dyDescent="0.2">
      <c r="A30" s="187" t="str">
        <f t="shared" si="0"/>
        <v>U12-2</v>
      </c>
      <c r="B30" s="187"/>
      <c r="C30" s="187"/>
      <c r="D30" s="187">
        <v>114</v>
      </c>
      <c r="E30" s="187"/>
      <c r="F30" s="187" t="s">
        <v>44</v>
      </c>
      <c r="G30" s="187"/>
      <c r="H30" s="187"/>
      <c r="I30" s="227" t="s">
        <v>81</v>
      </c>
      <c r="J30" s="227"/>
      <c r="K30" s="227"/>
      <c r="L30" s="228">
        <v>2</v>
      </c>
      <c r="M30" s="228"/>
      <c r="N30" s="182" t="str">
        <f>T9</f>
        <v>BSV2</v>
      </c>
      <c r="O30" s="182"/>
      <c r="P30" s="182"/>
      <c r="Q30" s="29" t="s">
        <v>12</v>
      </c>
      <c r="R30" s="182" t="str">
        <f>T10</f>
        <v>HAHI</v>
      </c>
      <c r="S30" s="182"/>
      <c r="T30" s="182"/>
      <c r="V30" s="189"/>
      <c r="W30" s="189"/>
      <c r="X30" s="29" t="s">
        <v>37</v>
      </c>
      <c r="Y30" s="193"/>
      <c r="Z30" s="193"/>
      <c r="AB30" s="226" t="s">
        <v>102</v>
      </c>
      <c r="AC30" s="226"/>
      <c r="AD30" s="226"/>
      <c r="AE30" s="36" t="s">
        <v>12</v>
      </c>
      <c r="AF30" s="216" t="s">
        <v>65</v>
      </c>
      <c r="AG30" s="216"/>
      <c r="AH30" s="216"/>
      <c r="AK30" s="217" t="str">
        <f>H11</f>
        <v>F4</v>
      </c>
      <c r="AL30" s="217"/>
      <c r="AM30" s="217"/>
    </row>
    <row r="32" spans="1:41" x14ac:dyDescent="0.2">
      <c r="A32" s="158" t="s">
        <v>57</v>
      </c>
      <c r="B32" s="158"/>
      <c r="C32" s="158"/>
      <c r="D32" s="191" t="s">
        <v>6</v>
      </c>
      <c r="E32" s="191"/>
      <c r="F32" s="192" t="s">
        <v>42</v>
      </c>
      <c r="G32" s="192"/>
      <c r="H32" s="192"/>
      <c r="I32" s="158" t="s">
        <v>7</v>
      </c>
      <c r="J32" s="158"/>
      <c r="K32" s="158"/>
      <c r="L32" s="158" t="s">
        <v>8</v>
      </c>
      <c r="M32" s="158"/>
      <c r="N32" s="158" t="s">
        <v>9</v>
      </c>
      <c r="O32" s="158"/>
      <c r="P32" s="158"/>
      <c r="Q32" s="158"/>
      <c r="R32" s="158"/>
      <c r="S32" s="158"/>
      <c r="T32" s="158"/>
      <c r="U32" s="1"/>
      <c r="V32" s="158" t="s">
        <v>36</v>
      </c>
      <c r="W32" s="158"/>
      <c r="X32" s="158"/>
      <c r="Y32" s="158"/>
      <c r="Z32" s="158"/>
      <c r="AA32" s="1"/>
      <c r="AB32" s="229" t="s">
        <v>10</v>
      </c>
      <c r="AC32" s="229"/>
      <c r="AD32" s="229"/>
      <c r="AE32" s="229"/>
      <c r="AF32" s="229"/>
      <c r="AG32" s="229"/>
      <c r="AH32" s="229"/>
      <c r="AI32" s="158" t="s">
        <v>11</v>
      </c>
      <c r="AJ32" s="158"/>
      <c r="AK32" s="158"/>
      <c r="AL32" s="158"/>
      <c r="AM32" s="158"/>
      <c r="AN32" s="158"/>
      <c r="AO32" s="17"/>
    </row>
    <row r="33" spans="1:58" x14ac:dyDescent="0.2">
      <c r="A33" s="217" t="str">
        <f t="shared" ref="A33:A34" si="1">$H$1</f>
        <v>U12-2</v>
      </c>
      <c r="B33" s="217"/>
      <c r="C33" s="217"/>
      <c r="D33" s="217">
        <v>116</v>
      </c>
      <c r="E33" s="217"/>
      <c r="F33" s="217"/>
      <c r="G33" s="217"/>
      <c r="H33" s="217"/>
      <c r="I33" s="227" t="s">
        <v>157</v>
      </c>
      <c r="J33" s="227"/>
      <c r="K33" s="227"/>
      <c r="L33" s="228">
        <v>1</v>
      </c>
      <c r="M33" s="228"/>
      <c r="N33" s="180" t="str">
        <f>IF(AC37=3,B37,IF(AC38=3,B38,IF(AC39=3,B39,IF(AC40=3,B40,"G3"))))</f>
        <v>G3</v>
      </c>
      <c r="O33" s="180"/>
      <c r="P33" s="180"/>
      <c r="Q33" s="15" t="s">
        <v>12</v>
      </c>
      <c r="R33" s="180" t="str">
        <f>IF(AC55=3,B55,IF(AC56=3,B56,IF(AC57=3,B57,"K3")))</f>
        <v>K3</v>
      </c>
      <c r="S33" s="180"/>
      <c r="T33" s="180"/>
      <c r="U33" s="152"/>
      <c r="V33" s="224"/>
      <c r="W33" s="224"/>
      <c r="X33" s="15" t="s">
        <v>37</v>
      </c>
      <c r="Y33" s="225"/>
      <c r="Z33" s="225"/>
      <c r="AA33" s="152"/>
      <c r="AB33" s="226" t="s">
        <v>105</v>
      </c>
      <c r="AC33" s="226"/>
      <c r="AD33" s="226"/>
      <c r="AE33" s="153" t="s">
        <v>12</v>
      </c>
      <c r="AF33" s="216" t="s">
        <v>65</v>
      </c>
      <c r="AG33" s="216"/>
      <c r="AH33" s="216"/>
      <c r="AI33" s="152"/>
      <c r="AJ33" s="152"/>
      <c r="AK33" s="217" t="str">
        <f>N33&amp;"/"&amp;R33</f>
        <v>G3/K3</v>
      </c>
      <c r="AL33" s="217"/>
      <c r="AM33" s="217"/>
    </row>
    <row r="34" spans="1:58" x14ac:dyDescent="0.2">
      <c r="A34" s="217" t="str">
        <f t="shared" si="1"/>
        <v>U12-2</v>
      </c>
      <c r="B34" s="217"/>
      <c r="C34" s="217"/>
      <c r="D34" s="217">
        <v>117</v>
      </c>
      <c r="E34" s="217"/>
      <c r="F34" s="217"/>
      <c r="G34" s="217"/>
      <c r="H34" s="217"/>
      <c r="I34" s="227" t="s">
        <v>157</v>
      </c>
      <c r="J34" s="227"/>
      <c r="K34" s="227"/>
      <c r="L34" s="228">
        <v>2</v>
      </c>
      <c r="M34" s="228"/>
      <c r="N34" s="180" t="str">
        <f>IF(AC43=3,B43,IF(AC44=3,B44,IF(AC45=3,B45,IF(AC46=3,B46,"H3"))))</f>
        <v>H3</v>
      </c>
      <c r="O34" s="180"/>
      <c r="P34" s="180"/>
      <c r="Q34" s="15" t="s">
        <v>12</v>
      </c>
      <c r="R34" s="180" t="str">
        <f>IF(AC49=3,B49,IF(AC50=3,B50,IF(AC51=3,B51,IF(AC52=3,B52,"J3"))))</f>
        <v>J3</v>
      </c>
      <c r="S34" s="180"/>
      <c r="T34" s="180"/>
      <c r="U34" s="152"/>
      <c r="V34" s="224"/>
      <c r="W34" s="224"/>
      <c r="X34" s="15" t="s">
        <v>37</v>
      </c>
      <c r="Y34" s="225"/>
      <c r="Z34" s="225"/>
      <c r="AA34" s="152"/>
      <c r="AB34" s="226" t="s">
        <v>108</v>
      </c>
      <c r="AC34" s="226"/>
      <c r="AD34" s="226"/>
      <c r="AE34" s="153" t="s">
        <v>12</v>
      </c>
      <c r="AF34" s="216" t="s">
        <v>61</v>
      </c>
      <c r="AG34" s="216"/>
      <c r="AH34" s="216"/>
      <c r="AI34" s="152"/>
      <c r="AJ34" s="152"/>
      <c r="AK34" s="217" t="str">
        <f>N34&amp;"/"&amp;R34</f>
        <v>H3/J3</v>
      </c>
      <c r="AL34" s="217"/>
      <c r="AM34" s="217"/>
    </row>
    <row r="36" spans="1:58" x14ac:dyDescent="0.2">
      <c r="A36" s="183" t="str">
        <f>B8</f>
        <v>Gruppe G</v>
      </c>
      <c r="B36" s="183"/>
      <c r="C36" s="183"/>
      <c r="D36" s="183"/>
      <c r="E36" s="184" t="str">
        <f>B37</f>
        <v>HTS</v>
      </c>
      <c r="F36" s="184"/>
      <c r="G36" s="184"/>
      <c r="H36" s="184"/>
      <c r="I36" s="184" t="str">
        <f>B38</f>
        <v>ETV2</v>
      </c>
      <c r="J36" s="184"/>
      <c r="K36" s="184"/>
      <c r="L36" s="184"/>
      <c r="M36" s="184" t="str">
        <f>B39</f>
        <v>E4</v>
      </c>
      <c r="N36" s="184"/>
      <c r="O36" s="184"/>
      <c r="P36" s="184"/>
      <c r="Q36" s="184"/>
      <c r="R36" s="184"/>
      <c r="S36" s="184"/>
      <c r="T36" s="184"/>
      <c r="U36" s="185" t="s">
        <v>39</v>
      </c>
      <c r="V36" s="185"/>
      <c r="W36" s="185"/>
      <c r="X36" s="185"/>
      <c r="Y36" s="181" t="s">
        <v>40</v>
      </c>
      <c r="Z36" s="181"/>
      <c r="AA36" s="181"/>
      <c r="AB36" s="181"/>
      <c r="AC36" s="182" t="s">
        <v>26</v>
      </c>
      <c r="AD36" s="182"/>
    </row>
    <row r="37" spans="1:58" x14ac:dyDescent="0.2">
      <c r="A37" s="8" t="s">
        <v>27</v>
      </c>
      <c r="B37" s="172" t="str">
        <f>B9</f>
        <v>HTS</v>
      </c>
      <c r="C37" s="172"/>
      <c r="D37" s="172"/>
      <c r="E37" s="165" t="s">
        <v>28</v>
      </c>
      <c r="F37" s="166"/>
      <c r="G37" s="167" t="s">
        <v>28</v>
      </c>
      <c r="H37" s="168"/>
      <c r="I37" s="169">
        <f>V17</f>
        <v>0</v>
      </c>
      <c r="J37" s="170"/>
      <c r="K37" s="168">
        <f>Y17</f>
        <v>0</v>
      </c>
      <c r="L37" s="171"/>
      <c r="M37" s="169">
        <f>Y29</f>
        <v>0</v>
      </c>
      <c r="N37" s="170"/>
      <c r="O37" s="168">
        <f>V29</f>
        <v>0</v>
      </c>
      <c r="P37" s="171"/>
      <c r="Q37" s="169"/>
      <c r="R37" s="170"/>
      <c r="S37" s="168"/>
      <c r="T37" s="171"/>
      <c r="U37" s="169">
        <f>+I37+M37+Q37</f>
        <v>0</v>
      </c>
      <c r="V37" s="170"/>
      <c r="W37" s="168">
        <f>+K37+O37+S37</f>
        <v>0</v>
      </c>
      <c r="X37" s="171"/>
      <c r="Y37" s="169">
        <f>IF(I37&gt;K37,2)+IF(M37&gt;O37,2)+IF(Q37&gt;S37,2)</f>
        <v>0</v>
      </c>
      <c r="Z37" s="170"/>
      <c r="AA37" s="168">
        <f>IF(I37&lt;K37,2)+IF(M37&lt;O37,2)+IF(Q37&lt;S37,2)</f>
        <v>0</v>
      </c>
      <c r="AB37" s="171"/>
      <c r="AC37" s="177"/>
      <c r="AD37" s="178"/>
    </row>
    <row r="38" spans="1:58" x14ac:dyDescent="0.2">
      <c r="A38" s="8" t="s">
        <v>29</v>
      </c>
      <c r="B38" s="172" t="str">
        <f>B10</f>
        <v>ETV2</v>
      </c>
      <c r="C38" s="172"/>
      <c r="D38" s="172"/>
      <c r="E38" s="173" t="str">
        <f>CONCATENATE(I17,"-",L17)</f>
        <v>11:10-1</v>
      </c>
      <c r="F38" s="173"/>
      <c r="G38" s="173"/>
      <c r="H38" s="173"/>
      <c r="I38" s="165" t="s">
        <v>28</v>
      </c>
      <c r="J38" s="166"/>
      <c r="K38" s="167" t="s">
        <v>28</v>
      </c>
      <c r="L38" s="168"/>
      <c r="M38" s="169">
        <f>V23</f>
        <v>0</v>
      </c>
      <c r="N38" s="170"/>
      <c r="O38" s="168">
        <f>Y23</f>
        <v>0</v>
      </c>
      <c r="P38" s="171"/>
      <c r="Q38" s="169"/>
      <c r="R38" s="170"/>
      <c r="S38" s="168"/>
      <c r="T38" s="171"/>
      <c r="U38" s="169">
        <f>K37+M38+Q38</f>
        <v>0</v>
      </c>
      <c r="V38" s="170"/>
      <c r="W38" s="168">
        <f>I37+O38+S38</f>
        <v>0</v>
      </c>
      <c r="X38" s="171"/>
      <c r="Y38" s="169">
        <f>IF(K37&gt;I37,2)+IF(M38&gt;O38,2)+IF(Q38&gt;S38,2)</f>
        <v>0</v>
      </c>
      <c r="Z38" s="170"/>
      <c r="AA38" s="168">
        <f>IF(K37&lt;I37,2)+IF(M38&lt;O38,2)+IF(Q38&lt;S38,2)</f>
        <v>0</v>
      </c>
      <c r="AB38" s="171"/>
      <c r="AC38" s="177"/>
      <c r="AD38" s="178"/>
    </row>
    <row r="39" spans="1:58" x14ac:dyDescent="0.2">
      <c r="A39" s="8" t="s">
        <v>30</v>
      </c>
      <c r="B39" s="172" t="str">
        <f>B11</f>
        <v>E4</v>
      </c>
      <c r="C39" s="172"/>
      <c r="D39" s="172"/>
      <c r="E39" s="173" t="str">
        <f>CONCATENATE(I29,"-",L29)</f>
        <v>14:30-1</v>
      </c>
      <c r="F39" s="173"/>
      <c r="G39" s="173"/>
      <c r="H39" s="173"/>
      <c r="I39" s="173" t="str">
        <f>CONCATENATE(I23,"-",L23)</f>
        <v>12:50-1</v>
      </c>
      <c r="J39" s="173"/>
      <c r="K39" s="173"/>
      <c r="L39" s="173"/>
      <c r="M39" s="165" t="s">
        <v>28</v>
      </c>
      <c r="N39" s="166"/>
      <c r="O39" s="167" t="s">
        <v>28</v>
      </c>
      <c r="P39" s="168"/>
      <c r="Q39" s="169"/>
      <c r="R39" s="170"/>
      <c r="S39" s="168"/>
      <c r="T39" s="171"/>
      <c r="U39" s="169">
        <f>O37+O38+Q39</f>
        <v>0</v>
      </c>
      <c r="V39" s="170"/>
      <c r="W39" s="168">
        <f>M37+M38+S39</f>
        <v>0</v>
      </c>
      <c r="X39" s="171"/>
      <c r="Y39" s="169">
        <f>IF(O37&gt;M37,2)+IF(M38&lt;O38,2)+IF(Q39&gt;S39,2)</f>
        <v>0</v>
      </c>
      <c r="Z39" s="170"/>
      <c r="AA39" s="168">
        <f>IF(O37&lt;M37,2)+IF(M38&gt;O38,2)+IF(Q39&lt;S39,2)</f>
        <v>0</v>
      </c>
      <c r="AB39" s="171"/>
      <c r="AC39" s="177"/>
      <c r="AD39" s="178"/>
    </row>
    <row r="40" spans="1:58" hidden="1" x14ac:dyDescent="0.2">
      <c r="A40" s="8" t="s">
        <v>31</v>
      </c>
      <c r="B40" s="172"/>
      <c r="C40" s="172"/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65" t="s">
        <v>28</v>
      </c>
      <c r="R40" s="166"/>
      <c r="S40" s="167" t="s">
        <v>28</v>
      </c>
      <c r="T40" s="168"/>
      <c r="U40" s="169"/>
      <c r="V40" s="170"/>
      <c r="W40" s="168"/>
      <c r="X40" s="171"/>
      <c r="Y40" s="169"/>
      <c r="Z40" s="170"/>
      <c r="AA40" s="168"/>
      <c r="AB40" s="171"/>
      <c r="AC40" s="177"/>
      <c r="AD40" s="178"/>
    </row>
    <row r="42" spans="1:58" x14ac:dyDescent="0.2">
      <c r="A42" s="183" t="str">
        <f>H8</f>
        <v>Gruppe H</v>
      </c>
      <c r="B42" s="183"/>
      <c r="C42" s="183"/>
      <c r="D42" s="183"/>
      <c r="E42" s="184" t="str">
        <f>B43</f>
        <v>WSV2</v>
      </c>
      <c r="F42" s="184"/>
      <c r="G42" s="184"/>
      <c r="H42" s="184"/>
      <c r="I42" s="184" t="str">
        <f>B44</f>
        <v>HAPI</v>
      </c>
      <c r="J42" s="184"/>
      <c r="K42" s="184"/>
      <c r="L42" s="184"/>
      <c r="M42" s="184" t="str">
        <f>B45</f>
        <v>F4</v>
      </c>
      <c r="N42" s="184"/>
      <c r="O42" s="184"/>
      <c r="P42" s="184"/>
      <c r="Q42" s="184"/>
      <c r="R42" s="184"/>
      <c r="S42" s="184"/>
      <c r="T42" s="184"/>
      <c r="U42" s="185" t="s">
        <v>39</v>
      </c>
      <c r="V42" s="185"/>
      <c r="W42" s="185"/>
      <c r="X42" s="185"/>
      <c r="Y42" s="181" t="s">
        <v>40</v>
      </c>
      <c r="Z42" s="181"/>
      <c r="AA42" s="181"/>
      <c r="AB42" s="181"/>
      <c r="AC42" s="182" t="s">
        <v>26</v>
      </c>
      <c r="AD42" s="182"/>
    </row>
    <row r="43" spans="1:58" x14ac:dyDescent="0.2">
      <c r="A43" s="8" t="s">
        <v>32</v>
      </c>
      <c r="B43" s="172" t="str">
        <f>H9</f>
        <v>WSV2</v>
      </c>
      <c r="C43" s="172"/>
      <c r="D43" s="172"/>
      <c r="E43" s="165" t="s">
        <v>28</v>
      </c>
      <c r="F43" s="166"/>
      <c r="G43" s="167" t="s">
        <v>28</v>
      </c>
      <c r="H43" s="168"/>
      <c r="I43" s="169">
        <f>V28</f>
        <v>0</v>
      </c>
      <c r="J43" s="170"/>
      <c r="K43" s="168">
        <f>Y28</f>
        <v>0</v>
      </c>
      <c r="L43" s="171"/>
      <c r="M43" s="169">
        <f>Y16</f>
        <v>0</v>
      </c>
      <c r="N43" s="170"/>
      <c r="O43" s="168">
        <f>V16</f>
        <v>0</v>
      </c>
      <c r="P43" s="171"/>
      <c r="Q43" s="169"/>
      <c r="R43" s="170"/>
      <c r="S43" s="168"/>
      <c r="T43" s="171"/>
      <c r="U43" s="169">
        <f>+I43+M43+Q43</f>
        <v>0</v>
      </c>
      <c r="V43" s="170"/>
      <c r="W43" s="168">
        <f>+K43+O43+S43</f>
        <v>0</v>
      </c>
      <c r="X43" s="171"/>
      <c r="Y43" s="169">
        <f>IF(I43&gt;K43,2)+IF(M43&gt;O43,2)+IF(Q43&gt;S43,2)</f>
        <v>0</v>
      </c>
      <c r="Z43" s="170"/>
      <c r="AA43" s="168">
        <f>IF(I43&lt;K43,2)+IF(M43&lt;O43,2)+IF(Q43&lt;S43,2)</f>
        <v>0</v>
      </c>
      <c r="AB43" s="171"/>
      <c r="AC43" s="177"/>
      <c r="AD43" s="178"/>
    </row>
    <row r="44" spans="1:58" x14ac:dyDescent="0.2">
      <c r="A44" s="8" t="s">
        <v>33</v>
      </c>
      <c r="B44" s="172" t="str">
        <f>H10</f>
        <v>HAPI</v>
      </c>
      <c r="C44" s="172"/>
      <c r="D44" s="172"/>
      <c r="E44" s="173" t="str">
        <f>CONCATENATE(I16,"-",L16)</f>
        <v>10:20-2</v>
      </c>
      <c r="F44" s="173"/>
      <c r="G44" s="173"/>
      <c r="H44" s="173"/>
      <c r="I44" s="165" t="s">
        <v>28</v>
      </c>
      <c r="J44" s="166"/>
      <c r="K44" s="167" t="s">
        <v>28</v>
      </c>
      <c r="L44" s="168"/>
      <c r="M44" s="169">
        <f>V22</f>
        <v>0</v>
      </c>
      <c r="N44" s="170"/>
      <c r="O44" s="168">
        <f>Y22</f>
        <v>0</v>
      </c>
      <c r="P44" s="171"/>
      <c r="Q44" s="169"/>
      <c r="R44" s="170"/>
      <c r="S44" s="168"/>
      <c r="T44" s="171"/>
      <c r="U44" s="169">
        <f>K43+M44+Q44</f>
        <v>0</v>
      </c>
      <c r="V44" s="170"/>
      <c r="W44" s="168">
        <f>I43+O44+S44</f>
        <v>0</v>
      </c>
      <c r="X44" s="171"/>
      <c r="Y44" s="169">
        <f>IF(K43&gt;I43,2)+IF(M44&gt;O44,2)+IF(Q44&gt;S44,2)</f>
        <v>0</v>
      </c>
      <c r="Z44" s="170"/>
      <c r="AA44" s="168">
        <f>IF(K43&lt;I43,2)+IF(M44&lt;O44,2)+IF(Q44&lt;S44,2)</f>
        <v>0</v>
      </c>
      <c r="AB44" s="171"/>
      <c r="AC44" s="177"/>
      <c r="AD44" s="178"/>
    </row>
    <row r="45" spans="1:58" x14ac:dyDescent="0.2">
      <c r="A45" s="8" t="s">
        <v>34</v>
      </c>
      <c r="B45" s="172" t="str">
        <f>H11</f>
        <v>F4</v>
      </c>
      <c r="C45" s="172"/>
      <c r="D45" s="172"/>
      <c r="E45" s="173" t="str">
        <f>CONCATENATE(I28,"-",L28)</f>
        <v>13:40-2</v>
      </c>
      <c r="F45" s="173"/>
      <c r="G45" s="173"/>
      <c r="H45" s="173"/>
      <c r="I45" s="173" t="str">
        <f>CONCATENATE(I22,"-",L22)</f>
        <v>12:00-2</v>
      </c>
      <c r="J45" s="173"/>
      <c r="K45" s="173"/>
      <c r="L45" s="173"/>
      <c r="M45" s="165" t="s">
        <v>28</v>
      </c>
      <c r="N45" s="166"/>
      <c r="O45" s="167" t="s">
        <v>28</v>
      </c>
      <c r="P45" s="168"/>
      <c r="Q45" s="169"/>
      <c r="R45" s="170"/>
      <c r="S45" s="168"/>
      <c r="T45" s="171"/>
      <c r="U45" s="169">
        <f>O43+O44+Q45</f>
        <v>0</v>
      </c>
      <c r="V45" s="170"/>
      <c r="W45" s="168">
        <f>M43+M44+S45</f>
        <v>0</v>
      </c>
      <c r="X45" s="171"/>
      <c r="Y45" s="169">
        <f>IF(O43&gt;M43,2)+IF(M44&lt;O44,2)+IF(Q45&gt;S45,2)</f>
        <v>0</v>
      </c>
      <c r="Z45" s="170"/>
      <c r="AA45" s="168">
        <f>IF(O43&lt;M43,2)+IF(M44&gt;O44,2)+IF(Q45&lt;S45,2)</f>
        <v>0</v>
      </c>
      <c r="AB45" s="171"/>
      <c r="AC45" s="177"/>
      <c r="AD45" s="178"/>
      <c r="AO45" s="10"/>
      <c r="AP45" s="10"/>
      <c r="AX45" s="11"/>
      <c r="AZ45" s="11"/>
      <c r="BA45" s="11"/>
      <c r="BB45" s="11"/>
      <c r="BC45" s="11"/>
      <c r="BD45" s="11"/>
      <c r="BE45" s="11"/>
      <c r="BF45" s="11"/>
    </row>
    <row r="46" spans="1:58" hidden="1" x14ac:dyDescent="0.2">
      <c r="A46" s="8" t="s">
        <v>35</v>
      </c>
      <c r="B46" s="172"/>
      <c r="C46" s="172"/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65" t="s">
        <v>28</v>
      </c>
      <c r="R46" s="166"/>
      <c r="S46" s="167" t="s">
        <v>28</v>
      </c>
      <c r="T46" s="168"/>
      <c r="U46" s="169">
        <f>S43+S44+S45</f>
        <v>0</v>
      </c>
      <c r="V46" s="170"/>
      <c r="W46" s="168">
        <f>Q43+Q44+Q45</f>
        <v>0</v>
      </c>
      <c r="X46" s="171"/>
      <c r="Y46" s="169">
        <f>IF(S43&gt;Q43,2)+IF(S44&gt;Q44,2)+IF(S45&gt;Q45,2)</f>
        <v>0</v>
      </c>
      <c r="Z46" s="170"/>
      <c r="AA46" s="168">
        <f>IF(S43&lt;Q43,2)+IF(S44&lt;Q44,2)+IF(S45&lt;Q45,2)</f>
        <v>0</v>
      </c>
      <c r="AB46" s="171"/>
      <c r="AC46" s="177"/>
      <c r="AD46" s="178"/>
      <c r="AO46" s="10"/>
      <c r="AP46" s="10"/>
      <c r="AX46" s="11"/>
      <c r="AZ46" s="11"/>
      <c r="BA46" s="11"/>
      <c r="BB46" s="11"/>
      <c r="BC46" s="11"/>
      <c r="BD46" s="11"/>
      <c r="BE46" s="11"/>
      <c r="BF46" s="11"/>
    </row>
    <row r="48" spans="1:58" x14ac:dyDescent="0.2">
      <c r="A48" s="183" t="str">
        <f>N8</f>
        <v>Gruppe J</v>
      </c>
      <c r="B48" s="183"/>
      <c r="C48" s="183"/>
      <c r="D48" s="183"/>
      <c r="E48" s="184" t="str">
        <f>B49</f>
        <v>EMTV</v>
      </c>
      <c r="F48" s="184"/>
      <c r="G48" s="184"/>
      <c r="H48" s="184"/>
      <c r="I48" s="184" t="str">
        <f>B50</f>
        <v>AMTV</v>
      </c>
      <c r="J48" s="184"/>
      <c r="K48" s="184"/>
      <c r="L48" s="184"/>
      <c r="M48" s="184" t="str">
        <f>B51</f>
        <v>BGW</v>
      </c>
      <c r="N48" s="184"/>
      <c r="O48" s="184"/>
      <c r="P48" s="184"/>
      <c r="Q48" s="184"/>
      <c r="R48" s="184"/>
      <c r="S48" s="184"/>
      <c r="T48" s="184"/>
      <c r="U48" s="185" t="s">
        <v>39</v>
      </c>
      <c r="V48" s="185"/>
      <c r="W48" s="185"/>
      <c r="X48" s="185"/>
      <c r="Y48" s="181" t="s">
        <v>40</v>
      </c>
      <c r="Z48" s="181"/>
      <c r="AA48" s="181"/>
      <c r="AB48" s="181"/>
      <c r="AC48" s="182" t="s">
        <v>26</v>
      </c>
      <c r="AD48" s="182"/>
      <c r="AO48" s="10"/>
      <c r="AP48" s="10"/>
      <c r="AX48" s="11"/>
      <c r="AZ48" s="11"/>
      <c r="BA48" s="11"/>
      <c r="BB48" s="11"/>
      <c r="BC48" s="11"/>
      <c r="BD48" s="11"/>
      <c r="BE48" s="11"/>
      <c r="BF48" s="11"/>
    </row>
    <row r="49" spans="1:58" x14ac:dyDescent="0.2">
      <c r="A49" s="8" t="s">
        <v>43</v>
      </c>
      <c r="B49" s="172" t="str">
        <f>N9</f>
        <v>EMTV</v>
      </c>
      <c r="C49" s="172"/>
      <c r="D49" s="172"/>
      <c r="E49" s="165" t="s">
        <v>28</v>
      </c>
      <c r="F49" s="166"/>
      <c r="G49" s="167" t="s">
        <v>28</v>
      </c>
      <c r="H49" s="168"/>
      <c r="I49" s="169">
        <f>V27</f>
        <v>0</v>
      </c>
      <c r="J49" s="170"/>
      <c r="K49" s="168">
        <f>Y27</f>
        <v>0</v>
      </c>
      <c r="L49" s="171"/>
      <c r="M49" s="169">
        <f>Y15</f>
        <v>0</v>
      </c>
      <c r="N49" s="170"/>
      <c r="O49" s="168">
        <f>V15</f>
        <v>0</v>
      </c>
      <c r="P49" s="171"/>
      <c r="Q49" s="169"/>
      <c r="R49" s="170"/>
      <c r="S49" s="168"/>
      <c r="T49" s="171"/>
      <c r="U49" s="169">
        <f>+I49+M49+Q49</f>
        <v>0</v>
      </c>
      <c r="V49" s="170"/>
      <c r="W49" s="168">
        <f>+K49+O49+S49</f>
        <v>0</v>
      </c>
      <c r="X49" s="171"/>
      <c r="Y49" s="169">
        <f>IF(I49&gt;K49,2)+IF(M49&gt;O49,2)+IF(Q49&gt;S49,2)</f>
        <v>0</v>
      </c>
      <c r="Z49" s="170"/>
      <c r="AA49" s="168">
        <f>IF(I49&lt;K49,2)+IF(M49&lt;O49,2)+IF(Q49&lt;S49,2)</f>
        <v>0</v>
      </c>
      <c r="AB49" s="171"/>
      <c r="AC49" s="177"/>
      <c r="AD49" s="178"/>
      <c r="AO49" s="10"/>
      <c r="AP49" s="10"/>
      <c r="AQ49" s="11"/>
      <c r="AR49" s="11"/>
      <c r="AS49" s="11"/>
      <c r="AT49" s="12"/>
      <c r="AU49" s="11"/>
      <c r="AV49" s="11"/>
      <c r="AW49" s="11"/>
      <c r="AX49" s="11"/>
      <c r="AZ49" s="11"/>
      <c r="BA49" s="11"/>
      <c r="BB49" s="11"/>
      <c r="BC49" s="11"/>
      <c r="BD49" s="11"/>
      <c r="BE49" s="11"/>
      <c r="BF49" s="11"/>
    </row>
    <row r="50" spans="1:58" x14ac:dyDescent="0.2">
      <c r="A50" s="8" t="s">
        <v>44</v>
      </c>
      <c r="B50" s="172" t="str">
        <f>N10</f>
        <v>AMTV</v>
      </c>
      <c r="C50" s="172"/>
      <c r="D50" s="172"/>
      <c r="E50" s="173" t="str">
        <f>CONCATENATE(I27,"-",L27)</f>
        <v>13:40-1</v>
      </c>
      <c r="F50" s="173"/>
      <c r="G50" s="173"/>
      <c r="H50" s="173"/>
      <c r="I50" s="165" t="s">
        <v>28</v>
      </c>
      <c r="J50" s="166"/>
      <c r="K50" s="167" t="s">
        <v>28</v>
      </c>
      <c r="L50" s="168"/>
      <c r="M50" s="169">
        <f>V21</f>
        <v>0</v>
      </c>
      <c r="N50" s="170"/>
      <c r="O50" s="168">
        <f>Y21</f>
        <v>0</v>
      </c>
      <c r="P50" s="171"/>
      <c r="Q50" s="169"/>
      <c r="R50" s="170"/>
      <c r="S50" s="168"/>
      <c r="T50" s="171"/>
      <c r="U50" s="169">
        <f>K49+M50+Q50</f>
        <v>0</v>
      </c>
      <c r="V50" s="170"/>
      <c r="W50" s="168">
        <f>I49+O50+S50</f>
        <v>0</v>
      </c>
      <c r="X50" s="171"/>
      <c r="Y50" s="169">
        <f>IF(K49&gt;I49,2)+IF(M50&gt;O50,2)+IF(Q50&gt;S50,2)</f>
        <v>0</v>
      </c>
      <c r="Z50" s="170"/>
      <c r="AA50" s="168">
        <f>IF(K49&lt;I49,2)+IF(M50&lt;O50,2)+IF(Q50&lt;S50,2)</f>
        <v>0</v>
      </c>
      <c r="AB50" s="171"/>
      <c r="AC50" s="177"/>
      <c r="AD50" s="178"/>
    </row>
    <row r="51" spans="1:58" x14ac:dyDescent="0.2">
      <c r="A51" s="8" t="s">
        <v>45</v>
      </c>
      <c r="B51" s="172" t="str">
        <f>N11</f>
        <v>BGW</v>
      </c>
      <c r="C51" s="172"/>
      <c r="D51" s="172"/>
      <c r="E51" s="173" t="str">
        <f>CONCATENATE(I15,"-",L15)</f>
        <v>10:20-1</v>
      </c>
      <c r="F51" s="173"/>
      <c r="G51" s="173"/>
      <c r="H51" s="173"/>
      <c r="I51" s="173" t="str">
        <f>CONCATENATE(I21,"-",L21)</f>
        <v>12:00-1</v>
      </c>
      <c r="J51" s="173"/>
      <c r="K51" s="173"/>
      <c r="L51" s="173"/>
      <c r="M51" s="165" t="s">
        <v>28</v>
      </c>
      <c r="N51" s="166"/>
      <c r="O51" s="167" t="s">
        <v>28</v>
      </c>
      <c r="P51" s="168"/>
      <c r="Q51" s="169"/>
      <c r="R51" s="170"/>
      <c r="S51" s="168"/>
      <c r="T51" s="171"/>
      <c r="U51" s="169">
        <f>O49+O50+Q51</f>
        <v>0</v>
      </c>
      <c r="V51" s="170"/>
      <c r="W51" s="168">
        <f>M49+M50+S51</f>
        <v>0</v>
      </c>
      <c r="X51" s="171"/>
      <c r="Y51" s="169">
        <f>IF(O49&gt;M49,2)+IF(M50&lt;O50,2)+IF(Q51&gt;S51,2)</f>
        <v>0</v>
      </c>
      <c r="Z51" s="170"/>
      <c r="AA51" s="168">
        <f>IF(O49&lt;M49,2)+IF(M50&gt;O50,2)+IF(Q51&lt;S51,2)</f>
        <v>0</v>
      </c>
      <c r="AB51" s="171"/>
      <c r="AC51" s="177"/>
      <c r="AD51" s="178"/>
      <c r="AE51" s="9"/>
      <c r="AF51" s="13"/>
    </row>
    <row r="52" spans="1:58" hidden="1" x14ac:dyDescent="0.2">
      <c r="A52" s="8" t="s">
        <v>46</v>
      </c>
      <c r="B52" s="172"/>
      <c r="C52" s="172"/>
      <c r="D52" s="172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65" t="s">
        <v>28</v>
      </c>
      <c r="R52" s="166"/>
      <c r="S52" s="167" t="s">
        <v>28</v>
      </c>
      <c r="T52" s="168"/>
      <c r="U52" s="169">
        <f>S49+S50+S51</f>
        <v>0</v>
      </c>
      <c r="V52" s="170"/>
      <c r="W52" s="168">
        <f>Q49+Q50+Q51</f>
        <v>0</v>
      </c>
      <c r="X52" s="171"/>
      <c r="Y52" s="169">
        <f>IF(S49&gt;Q49,2)+IF(S50&gt;Q50,2)+IF(S51&gt;Q51,2)</f>
        <v>0</v>
      </c>
      <c r="Z52" s="170"/>
      <c r="AA52" s="168">
        <f>IF(S49&lt;Q49,2)+IF(S50&lt;Q50,2)+IF(S51&lt;Q51,2)</f>
        <v>0</v>
      </c>
      <c r="AB52" s="171"/>
      <c r="AC52" s="177"/>
      <c r="AD52" s="178"/>
    </row>
    <row r="54" spans="1:58" x14ac:dyDescent="0.2">
      <c r="A54" s="183" t="str">
        <f>T8</f>
        <v>Gruppe K</v>
      </c>
      <c r="B54" s="183"/>
      <c r="C54" s="183"/>
      <c r="D54" s="183"/>
      <c r="E54" s="184" t="str">
        <f>B55</f>
        <v>BSV2</v>
      </c>
      <c r="F54" s="184"/>
      <c r="G54" s="184"/>
      <c r="H54" s="184"/>
      <c r="I54" s="184" t="str">
        <f>B56</f>
        <v>HAHI</v>
      </c>
      <c r="J54" s="184"/>
      <c r="K54" s="184"/>
      <c r="L54" s="184"/>
      <c r="M54" s="223"/>
      <c r="N54" s="223"/>
      <c r="O54" s="223"/>
      <c r="P54" s="223"/>
      <c r="Q54" s="184" t="str">
        <f>B57</f>
        <v>D4</v>
      </c>
      <c r="R54" s="184"/>
      <c r="S54" s="184"/>
      <c r="T54" s="184"/>
      <c r="U54" s="185" t="s">
        <v>39</v>
      </c>
      <c r="V54" s="185"/>
      <c r="W54" s="185"/>
      <c r="X54" s="185"/>
      <c r="Y54" s="181" t="s">
        <v>40</v>
      </c>
      <c r="Z54" s="181"/>
      <c r="AA54" s="181"/>
      <c r="AB54" s="181"/>
      <c r="AC54" s="182" t="s">
        <v>26</v>
      </c>
      <c r="AD54" s="182"/>
    </row>
    <row r="55" spans="1:58" x14ac:dyDescent="0.2">
      <c r="A55" s="8" t="s">
        <v>47</v>
      </c>
      <c r="B55" s="172" t="str">
        <f>T9</f>
        <v>BSV2</v>
      </c>
      <c r="C55" s="172"/>
      <c r="D55" s="172"/>
      <c r="E55" s="165" t="s">
        <v>28</v>
      </c>
      <c r="F55" s="166"/>
      <c r="G55" s="167" t="s">
        <v>28</v>
      </c>
      <c r="H55" s="168"/>
      <c r="I55" s="169">
        <f>V30</f>
        <v>0</v>
      </c>
      <c r="J55" s="170"/>
      <c r="K55" s="168">
        <f>Y30</f>
        <v>0</v>
      </c>
      <c r="L55" s="171"/>
      <c r="M55" s="219"/>
      <c r="N55" s="220"/>
      <c r="O55" s="221"/>
      <c r="P55" s="222"/>
      <c r="Q55" s="169">
        <f>Y24</f>
        <v>0</v>
      </c>
      <c r="R55" s="170"/>
      <c r="S55" s="168">
        <f>V24</f>
        <v>0</v>
      </c>
      <c r="T55" s="171"/>
      <c r="U55" s="169">
        <f>+I55+M55+Q55</f>
        <v>0</v>
      </c>
      <c r="V55" s="170"/>
      <c r="W55" s="168">
        <f>+K55+O55+S55</f>
        <v>0</v>
      </c>
      <c r="X55" s="171"/>
      <c r="Y55" s="169">
        <f>IF(I55&gt;K55,2)+IF(M55&gt;O55,2)+IF(Q55&gt;S55,2)</f>
        <v>0</v>
      </c>
      <c r="Z55" s="170"/>
      <c r="AA55" s="168">
        <f>IF(I55&lt;K55,2)+IF(M55&lt;O55,2)+IF(Q55&lt;S55,2)</f>
        <v>0</v>
      </c>
      <c r="AB55" s="171"/>
      <c r="AC55" s="177"/>
      <c r="AD55" s="178"/>
    </row>
    <row r="56" spans="1:58" x14ac:dyDescent="0.2">
      <c r="A56" s="8" t="s">
        <v>48</v>
      </c>
      <c r="B56" s="172" t="str">
        <f>T10</f>
        <v>HAHI</v>
      </c>
      <c r="C56" s="172"/>
      <c r="D56" s="172"/>
      <c r="E56" s="173" t="str">
        <f>CONCATENATE(I30,"-",L30)</f>
        <v>14:30-2</v>
      </c>
      <c r="F56" s="173"/>
      <c r="G56" s="173"/>
      <c r="H56" s="173"/>
      <c r="I56" s="165" t="s">
        <v>28</v>
      </c>
      <c r="J56" s="166"/>
      <c r="K56" s="167" t="s">
        <v>28</v>
      </c>
      <c r="L56" s="168"/>
      <c r="M56" s="219"/>
      <c r="N56" s="220"/>
      <c r="O56" s="221"/>
      <c r="P56" s="222"/>
      <c r="Q56" s="169">
        <f>V18</f>
        <v>0</v>
      </c>
      <c r="R56" s="170"/>
      <c r="S56" s="168">
        <f>Y18</f>
        <v>0</v>
      </c>
      <c r="T56" s="171"/>
      <c r="U56" s="169">
        <f>K55+M56+Q56</f>
        <v>0</v>
      </c>
      <c r="V56" s="170"/>
      <c r="W56" s="168">
        <f>I55+O56+S56</f>
        <v>0</v>
      </c>
      <c r="X56" s="171"/>
      <c r="Y56" s="169">
        <f>IF(K55&gt;I55,2)+IF(M56&gt;O56,2)+IF(Q56&gt;S56,2)</f>
        <v>0</v>
      </c>
      <c r="Z56" s="170"/>
      <c r="AA56" s="168">
        <f>IF(K55&lt;I55,2)+IF(M56&lt;O56,2)+IF(Q56&lt;S56,2)</f>
        <v>0</v>
      </c>
      <c r="AB56" s="171"/>
      <c r="AC56" s="177"/>
      <c r="AD56" s="178"/>
    </row>
    <row r="57" spans="1:58" x14ac:dyDescent="0.2">
      <c r="A57" s="8" t="s">
        <v>50</v>
      </c>
      <c r="B57" s="172" t="str">
        <f>T12</f>
        <v>D4</v>
      </c>
      <c r="C57" s="172"/>
      <c r="D57" s="172"/>
      <c r="E57" s="173" t="str">
        <f>CONCATENATE(I24,"-",L24)</f>
        <v>12:50-2</v>
      </c>
      <c r="F57" s="173"/>
      <c r="G57" s="173"/>
      <c r="H57" s="173"/>
      <c r="I57" s="173" t="str">
        <f>CONCATENATE(I18,"-",L18)</f>
        <v>11:10-2</v>
      </c>
      <c r="J57" s="173"/>
      <c r="K57" s="173"/>
      <c r="L57" s="173"/>
      <c r="M57" s="218"/>
      <c r="N57" s="218"/>
      <c r="O57" s="218"/>
      <c r="P57" s="218"/>
      <c r="Q57" s="165" t="s">
        <v>28</v>
      </c>
      <c r="R57" s="166"/>
      <c r="S57" s="167" t="s">
        <v>28</v>
      </c>
      <c r="T57" s="168"/>
      <c r="U57" s="169">
        <f>S55+S56</f>
        <v>0</v>
      </c>
      <c r="V57" s="170"/>
      <c r="W57" s="168">
        <f>Q55+Q56</f>
        <v>0</v>
      </c>
      <c r="X57" s="171"/>
      <c r="Y57" s="169">
        <f>IF(S55&gt;Q55,2)+IF(S56&gt;Q56,2)</f>
        <v>0</v>
      </c>
      <c r="Z57" s="170"/>
      <c r="AA57" s="168">
        <f>IF(S55&lt;Q55,2)+IF(S56&lt;Q56,2)</f>
        <v>0</v>
      </c>
      <c r="AB57" s="171"/>
      <c r="AC57" s="177"/>
      <c r="AD57" s="178"/>
    </row>
    <row r="59" spans="1:58" x14ac:dyDescent="0.2">
      <c r="A59" s="180" t="s">
        <v>25</v>
      </c>
      <c r="B59" s="180"/>
      <c r="C59" s="180"/>
      <c r="D59" s="180"/>
      <c r="E59" s="180"/>
      <c r="F59" s="180"/>
      <c r="H59" s="15"/>
    </row>
    <row r="60" spans="1:58" x14ac:dyDescent="0.2">
      <c r="A60" s="162" t="s">
        <v>109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4"/>
      <c r="M60" s="162" t="s">
        <v>154</v>
      </c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4"/>
      <c r="Y60" s="172" t="s">
        <v>67</v>
      </c>
      <c r="Z60" s="172"/>
      <c r="AA60" s="172"/>
      <c r="AB60" s="172"/>
      <c r="AC60" s="172"/>
      <c r="AD60" s="172"/>
      <c r="AE60" s="172"/>
      <c r="AF60" s="172"/>
      <c r="AG60" s="172" t="s">
        <v>155</v>
      </c>
      <c r="AH60" s="172"/>
      <c r="AI60" s="172"/>
      <c r="AJ60" s="172"/>
      <c r="AK60" s="172"/>
      <c r="AL60" s="172"/>
      <c r="AM60" s="172"/>
      <c r="AN60" s="172"/>
    </row>
    <row r="61" spans="1:58" x14ac:dyDescent="0.2">
      <c r="A61" s="174" t="str">
        <f>IF(AC37=1,B37,IF(AC38=1,B38,IF(AC39=1,B39,IF(AC40=1,B40,"G1"))))</f>
        <v>G1</v>
      </c>
      <c r="B61" s="175"/>
      <c r="C61" s="176"/>
      <c r="D61" s="174" t="str">
        <f>IF(AC43=1,B43,IF(AC44=1,B44,IF(AC45=1,B45,IF(AC46=1,B46,"H1"))))</f>
        <v>H1</v>
      </c>
      <c r="E61" s="175"/>
      <c r="F61" s="176"/>
      <c r="G61" s="174" t="str">
        <f>IF(AC49=1,B49,IF(AC50=1,B50,IF(AC51=1,B51,IF(AC52=1,B52,"J1"))))</f>
        <v>J1</v>
      </c>
      <c r="H61" s="175"/>
      <c r="I61" s="176"/>
      <c r="J61" s="174" t="str">
        <f>IF(AC55=1,B55,IF(AC56=1,B56,IF(AC57=1,B57,"K1")))</f>
        <v>K1</v>
      </c>
      <c r="K61" s="175"/>
      <c r="L61" s="176"/>
      <c r="M61" s="174" t="str">
        <f>IF(AC37=2,B37,IF(AC38=2,B38,IF(AC39=2,B39,IF(AC40=2,B40,"G2"))))</f>
        <v>G2</v>
      </c>
      <c r="N61" s="175"/>
      <c r="O61" s="176"/>
      <c r="P61" s="174" t="str">
        <f>IF(AC43=2,B43,IF(AC44=2,B44,IF(AC45=2,B45,IF(AC46=2,B46,"H2"))))</f>
        <v>H2</v>
      </c>
      <c r="Q61" s="175"/>
      <c r="R61" s="176"/>
      <c r="S61" s="174" t="str">
        <f>IF(AC49=2,B49,IF(AC50=2,B50,IF(AC51=2,B51,IF(AC52=2,B52,"J2"))))</f>
        <v>J2</v>
      </c>
      <c r="T61" s="175"/>
      <c r="U61" s="176"/>
      <c r="V61" s="174" t="str">
        <f>IF(AC55=2,B55,IF(AC56=2,B56,IF(AC57=2,B57,"K2")))</f>
        <v>K2</v>
      </c>
      <c r="W61" s="175"/>
      <c r="X61" s="176"/>
      <c r="Y61" s="172" t="str">
        <f>IF(V33&gt;Y33,N33,IF(V33&lt;Y33,R33,CONCATENATE("Gew. ",D33)))</f>
        <v>Gew. 116</v>
      </c>
      <c r="Z61" s="172"/>
      <c r="AA61" s="172"/>
      <c r="AB61" s="172"/>
      <c r="AC61" s="172" t="str">
        <f>IF(V34&gt;Y34,N34,IF(V34&lt;Y34,R34,CONCATENATE("Gew. ",D34)))</f>
        <v>Gew. 117</v>
      </c>
      <c r="AD61" s="172"/>
      <c r="AE61" s="172"/>
      <c r="AF61" s="172"/>
      <c r="AG61" s="172" t="str">
        <f>IF(V33&lt;Y33,N33,IF(V33&gt;Y33,R33,CONCATENATE("Verl. ",D33)))</f>
        <v>Verl. 116</v>
      </c>
      <c r="AH61" s="172"/>
      <c r="AI61" s="172"/>
      <c r="AJ61" s="172"/>
      <c r="AK61" s="172" t="str">
        <f>IF(V34&lt;Y34,N34,IF(V34&gt;Y34,R34,CONCATENATE("Verl. ",D34)))</f>
        <v>Verl. 117</v>
      </c>
      <c r="AL61" s="172"/>
      <c r="AM61" s="172"/>
      <c r="AN61" s="172"/>
    </row>
  </sheetData>
  <sheetProtection selectLockedCells="1"/>
  <mergeCells count="471">
    <mergeCell ref="AC61:AF61"/>
    <mergeCell ref="B9:E9"/>
    <mergeCell ref="B8:E8"/>
    <mergeCell ref="H8:K8"/>
    <mergeCell ref="N8:Q8"/>
    <mergeCell ref="T8:W8"/>
    <mergeCell ref="B10:E10"/>
    <mergeCell ref="H10:K10"/>
    <mergeCell ref="N10:Q10"/>
    <mergeCell ref="T10:W10"/>
    <mergeCell ref="Y61:AB61"/>
    <mergeCell ref="A1:G1"/>
    <mergeCell ref="H1:J1"/>
    <mergeCell ref="A2:AN2"/>
    <mergeCell ref="A3:AN3"/>
    <mergeCell ref="A4:AN4"/>
    <mergeCell ref="A5:AN5"/>
    <mergeCell ref="A6:E6"/>
    <mergeCell ref="F6:J6"/>
    <mergeCell ref="K6:AN6"/>
    <mergeCell ref="H9:K9"/>
    <mergeCell ref="N9:Q9"/>
    <mergeCell ref="T9:W9"/>
    <mergeCell ref="B12:E12"/>
    <mergeCell ref="H12:K12"/>
    <mergeCell ref="N12:Q12"/>
    <mergeCell ref="T12:W12"/>
    <mergeCell ref="B11:E11"/>
    <mergeCell ref="H11:K11"/>
    <mergeCell ref="N11:Q11"/>
    <mergeCell ref="T11:W11"/>
    <mergeCell ref="A13:AN13"/>
    <mergeCell ref="A14:C14"/>
    <mergeCell ref="D14:E14"/>
    <mergeCell ref="F14:H14"/>
    <mergeCell ref="I14:K14"/>
    <mergeCell ref="L14:M14"/>
    <mergeCell ref="N14:T14"/>
    <mergeCell ref="V14:Z14"/>
    <mergeCell ref="AB14:AH14"/>
    <mergeCell ref="AI14:AN14"/>
    <mergeCell ref="AK15:AM15"/>
    <mergeCell ref="I20:K20"/>
    <mergeCell ref="L20:M20"/>
    <mergeCell ref="N20:T20"/>
    <mergeCell ref="AF23:AH23"/>
    <mergeCell ref="AK16:AM16"/>
    <mergeCell ref="AB18:AD18"/>
    <mergeCell ref="AF22:AH22"/>
    <mergeCell ref="I24:K24"/>
    <mergeCell ref="N21:P21"/>
    <mergeCell ref="R21:T21"/>
    <mergeCell ref="V21:W21"/>
    <mergeCell ref="Y21:Z21"/>
    <mergeCell ref="I22:K22"/>
    <mergeCell ref="L22:M22"/>
    <mergeCell ref="V16:W16"/>
    <mergeCell ref="Y16:Z16"/>
    <mergeCell ref="AI20:AN20"/>
    <mergeCell ref="A23:C23"/>
    <mergeCell ref="AK22:AM22"/>
    <mergeCell ref="R17:T17"/>
    <mergeCell ref="V17:W17"/>
    <mergeCell ref="Y17:Z17"/>
    <mergeCell ref="AF28:AH28"/>
    <mergeCell ref="A24:C24"/>
    <mergeCell ref="D24:E24"/>
    <mergeCell ref="F24:H24"/>
    <mergeCell ref="N17:P17"/>
    <mergeCell ref="D23:E23"/>
    <mergeCell ref="AK18:AM18"/>
    <mergeCell ref="R18:T18"/>
    <mergeCell ref="V18:W18"/>
    <mergeCell ref="Y18:Z18"/>
    <mergeCell ref="AK17:AM17"/>
    <mergeCell ref="A28:C28"/>
    <mergeCell ref="D28:E28"/>
    <mergeCell ref="F28:H28"/>
    <mergeCell ref="I28:K28"/>
    <mergeCell ref="L28:M28"/>
    <mergeCell ref="N28:P28"/>
    <mergeCell ref="AB30:AD30"/>
    <mergeCell ref="L24:M24"/>
    <mergeCell ref="N24:P24"/>
    <mergeCell ref="R28:T28"/>
    <mergeCell ref="Y28:Z28"/>
    <mergeCell ref="N26:T26"/>
    <mergeCell ref="V26:Z26"/>
    <mergeCell ref="A26:C26"/>
    <mergeCell ref="D26:E26"/>
    <mergeCell ref="R29:T29"/>
    <mergeCell ref="V29:W29"/>
    <mergeCell ref="Y29:Z29"/>
    <mergeCell ref="AB15:AD15"/>
    <mergeCell ref="R15:T15"/>
    <mergeCell ref="V15:W15"/>
    <mergeCell ref="Y15:Z15"/>
    <mergeCell ref="AB16:AD16"/>
    <mergeCell ref="A17:C17"/>
    <mergeCell ref="D17:E17"/>
    <mergeCell ref="F17:H17"/>
    <mergeCell ref="I17:K17"/>
    <mergeCell ref="L17:M17"/>
    <mergeCell ref="A15:C15"/>
    <mergeCell ref="D15:E15"/>
    <mergeCell ref="F15:H15"/>
    <mergeCell ref="I15:K15"/>
    <mergeCell ref="L15:M15"/>
    <mergeCell ref="N15:P15"/>
    <mergeCell ref="A21:C21"/>
    <mergeCell ref="D21:E21"/>
    <mergeCell ref="A18:C18"/>
    <mergeCell ref="D18:E18"/>
    <mergeCell ref="F18:H18"/>
    <mergeCell ref="I18:K18"/>
    <mergeCell ref="L18:M18"/>
    <mergeCell ref="N18:P18"/>
    <mergeCell ref="AB21:AD21"/>
    <mergeCell ref="F21:H21"/>
    <mergeCell ref="I21:K21"/>
    <mergeCell ref="L21:M21"/>
    <mergeCell ref="A20:C20"/>
    <mergeCell ref="D20:E20"/>
    <mergeCell ref="F20:H20"/>
    <mergeCell ref="A22:C22"/>
    <mergeCell ref="D22:E22"/>
    <mergeCell ref="F22:H22"/>
    <mergeCell ref="Y22:Z22"/>
    <mergeCell ref="AK24:AM24"/>
    <mergeCell ref="A16:C16"/>
    <mergeCell ref="D16:E16"/>
    <mergeCell ref="R24:T24"/>
    <mergeCell ref="V24:W24"/>
    <mergeCell ref="Y24:Z24"/>
    <mergeCell ref="N16:P16"/>
    <mergeCell ref="R16:T16"/>
    <mergeCell ref="F16:H16"/>
    <mergeCell ref="I16:K16"/>
    <mergeCell ref="L16:M16"/>
    <mergeCell ref="AB23:AD23"/>
    <mergeCell ref="N22:P22"/>
    <mergeCell ref="R22:T22"/>
    <mergeCell ref="V22:W22"/>
    <mergeCell ref="N23:P23"/>
    <mergeCell ref="R23:T23"/>
    <mergeCell ref="AB17:AD17"/>
    <mergeCell ref="AB29:AD29"/>
    <mergeCell ref="AF27:AH27"/>
    <mergeCell ref="F26:H26"/>
    <mergeCell ref="I26:K26"/>
    <mergeCell ref="L26:M26"/>
    <mergeCell ref="AB26:AH26"/>
    <mergeCell ref="V20:Z20"/>
    <mergeCell ref="F23:H23"/>
    <mergeCell ref="I23:K23"/>
    <mergeCell ref="L23:M23"/>
    <mergeCell ref="AF21:AH21"/>
    <mergeCell ref="V23:W23"/>
    <mergeCell ref="Y23:Z23"/>
    <mergeCell ref="AB20:AH20"/>
    <mergeCell ref="AF17:AH17"/>
    <mergeCell ref="AB24:AD24"/>
    <mergeCell ref="AF29:AH29"/>
    <mergeCell ref="A29:C29"/>
    <mergeCell ref="D29:E29"/>
    <mergeCell ref="F29:H29"/>
    <mergeCell ref="I29:K29"/>
    <mergeCell ref="L29:M29"/>
    <mergeCell ref="N29:P29"/>
    <mergeCell ref="AF16:AH16"/>
    <mergeCell ref="AF15:AH15"/>
    <mergeCell ref="AK30:AM30"/>
    <mergeCell ref="A30:C30"/>
    <mergeCell ref="D30:E30"/>
    <mergeCell ref="F30:H30"/>
    <mergeCell ref="I30:K30"/>
    <mergeCell ref="L30:M30"/>
    <mergeCell ref="N30:P30"/>
    <mergeCell ref="A27:C27"/>
    <mergeCell ref="D27:E27"/>
    <mergeCell ref="F27:H27"/>
    <mergeCell ref="I27:K27"/>
    <mergeCell ref="L27:M27"/>
    <mergeCell ref="N27:P27"/>
    <mergeCell ref="R27:T27"/>
    <mergeCell ref="V27:W27"/>
    <mergeCell ref="Y27:Z27"/>
    <mergeCell ref="AK28:AM28"/>
    <mergeCell ref="R30:T30"/>
    <mergeCell ref="V30:W30"/>
    <mergeCell ref="Y30:Z30"/>
    <mergeCell ref="AB22:AD22"/>
    <mergeCell ref="AF33:AH33"/>
    <mergeCell ref="V32:Z32"/>
    <mergeCell ref="AB32:AH32"/>
    <mergeCell ref="AI32:AN32"/>
    <mergeCell ref="R33:T33"/>
    <mergeCell ref="AK33:AM33"/>
    <mergeCell ref="AB33:AD33"/>
    <mergeCell ref="AB28:AD28"/>
    <mergeCell ref="AF30:AH30"/>
    <mergeCell ref="AF24:AH24"/>
    <mergeCell ref="AI26:AN26"/>
    <mergeCell ref="V28:W28"/>
    <mergeCell ref="AK23:AM23"/>
    <mergeCell ref="AK29:AM29"/>
    <mergeCell ref="AK27:AM27"/>
    <mergeCell ref="V33:W33"/>
    <mergeCell ref="Y33:Z33"/>
    <mergeCell ref="A33:C33"/>
    <mergeCell ref="D33:E33"/>
    <mergeCell ref="F33:H33"/>
    <mergeCell ref="I33:K33"/>
    <mergeCell ref="L33:M33"/>
    <mergeCell ref="N33:P33"/>
    <mergeCell ref="A32:C32"/>
    <mergeCell ref="D32:E32"/>
    <mergeCell ref="F32:H32"/>
    <mergeCell ref="N34:P34"/>
    <mergeCell ref="R34:T34"/>
    <mergeCell ref="V34:W34"/>
    <mergeCell ref="Y34:Z34"/>
    <mergeCell ref="AB27:AD27"/>
    <mergeCell ref="AK34:AM34"/>
    <mergeCell ref="A36:D36"/>
    <mergeCell ref="E36:H36"/>
    <mergeCell ref="I36:L36"/>
    <mergeCell ref="M36:P36"/>
    <mergeCell ref="Q36:T36"/>
    <mergeCell ref="U36:X36"/>
    <mergeCell ref="Y36:AB36"/>
    <mergeCell ref="AC36:AD36"/>
    <mergeCell ref="AB34:AD34"/>
    <mergeCell ref="AF34:AH34"/>
    <mergeCell ref="I32:K32"/>
    <mergeCell ref="L32:M32"/>
    <mergeCell ref="A34:C34"/>
    <mergeCell ref="D34:E34"/>
    <mergeCell ref="F34:H34"/>
    <mergeCell ref="I34:K34"/>
    <mergeCell ref="L34:M34"/>
    <mergeCell ref="N32:T32"/>
    <mergeCell ref="B37:D37"/>
    <mergeCell ref="E37:F37"/>
    <mergeCell ref="G37:H37"/>
    <mergeCell ref="I37:J37"/>
    <mergeCell ref="K37:L37"/>
    <mergeCell ref="M37:N37"/>
    <mergeCell ref="O37:P37"/>
    <mergeCell ref="B39:D39"/>
    <mergeCell ref="E39:H39"/>
    <mergeCell ref="I39:L39"/>
    <mergeCell ref="M39:N39"/>
    <mergeCell ref="O39:P39"/>
    <mergeCell ref="B38:D38"/>
    <mergeCell ref="E38:H38"/>
    <mergeCell ref="I38:J38"/>
    <mergeCell ref="K38:L38"/>
    <mergeCell ref="M38:N38"/>
    <mergeCell ref="O38:P38"/>
    <mergeCell ref="Q38:R38"/>
    <mergeCell ref="S38:T38"/>
    <mergeCell ref="U38:V38"/>
    <mergeCell ref="Q37:R37"/>
    <mergeCell ref="S37:T37"/>
    <mergeCell ref="U37:V37"/>
    <mergeCell ref="W37:X37"/>
    <mergeCell ref="Y37:Z37"/>
    <mergeCell ref="W38:X38"/>
    <mergeCell ref="AA37:AB37"/>
    <mergeCell ref="Y38:Z38"/>
    <mergeCell ref="AA38:AB38"/>
    <mergeCell ref="AC38:AD38"/>
    <mergeCell ref="U40:V40"/>
    <mergeCell ref="W40:X40"/>
    <mergeCell ref="Y40:Z40"/>
    <mergeCell ref="AA40:AB40"/>
    <mergeCell ref="AC40:AD40"/>
    <mergeCell ref="U39:V39"/>
    <mergeCell ref="W39:X39"/>
    <mergeCell ref="Y39:Z39"/>
    <mergeCell ref="AA39:AB39"/>
    <mergeCell ref="AC39:AD39"/>
    <mergeCell ref="AC37:AD37"/>
    <mergeCell ref="A42:D42"/>
    <mergeCell ref="E42:H42"/>
    <mergeCell ref="I42:L42"/>
    <mergeCell ref="M42:P42"/>
    <mergeCell ref="Q42:T42"/>
    <mergeCell ref="B40:D40"/>
    <mergeCell ref="E40:H40"/>
    <mergeCell ref="I40:L40"/>
    <mergeCell ref="M40:P40"/>
    <mergeCell ref="Q40:R40"/>
    <mergeCell ref="S40:T40"/>
    <mergeCell ref="U42:X42"/>
    <mergeCell ref="Y42:AB42"/>
    <mergeCell ref="AC42:AD42"/>
    <mergeCell ref="Q39:R39"/>
    <mergeCell ref="S39:T39"/>
    <mergeCell ref="U45:V45"/>
    <mergeCell ref="W45:X45"/>
    <mergeCell ref="Y45:Z45"/>
    <mergeCell ref="AA45:AB45"/>
    <mergeCell ref="AC45:AD45"/>
    <mergeCell ref="W44:X44"/>
    <mergeCell ref="AC43:AD43"/>
    <mergeCell ref="Q44:R44"/>
    <mergeCell ref="S44:T44"/>
    <mergeCell ref="U44:V44"/>
    <mergeCell ref="Q43:R43"/>
    <mergeCell ref="S43:T43"/>
    <mergeCell ref="U43:V43"/>
    <mergeCell ref="W43:X43"/>
    <mergeCell ref="Y43:Z43"/>
    <mergeCell ref="AA43:AB43"/>
    <mergeCell ref="Y44:Z44"/>
    <mergeCell ref="AA44:AB44"/>
    <mergeCell ref="AC44:AD44"/>
    <mergeCell ref="B43:D43"/>
    <mergeCell ref="E43:F43"/>
    <mergeCell ref="G43:H43"/>
    <mergeCell ref="I43:J43"/>
    <mergeCell ref="K43:L43"/>
    <mergeCell ref="M43:N43"/>
    <mergeCell ref="O43:P43"/>
    <mergeCell ref="B45:D45"/>
    <mergeCell ref="E45:H45"/>
    <mergeCell ref="I45:L45"/>
    <mergeCell ref="M45:N45"/>
    <mergeCell ref="O45:P45"/>
    <mergeCell ref="B44:D44"/>
    <mergeCell ref="E44:H44"/>
    <mergeCell ref="I44:J44"/>
    <mergeCell ref="K44:L44"/>
    <mergeCell ref="M44:N44"/>
    <mergeCell ref="O44:P44"/>
    <mergeCell ref="U46:V46"/>
    <mergeCell ref="W46:X46"/>
    <mergeCell ref="Y46:Z46"/>
    <mergeCell ref="AA46:AB46"/>
    <mergeCell ref="AC46:AD46"/>
    <mergeCell ref="A48:D48"/>
    <mergeCell ref="E48:H48"/>
    <mergeCell ref="I48:L48"/>
    <mergeCell ref="M48:P48"/>
    <mergeCell ref="Q48:T48"/>
    <mergeCell ref="B46:D46"/>
    <mergeCell ref="E46:H46"/>
    <mergeCell ref="I46:L46"/>
    <mergeCell ref="M46:P46"/>
    <mergeCell ref="Q46:R46"/>
    <mergeCell ref="S46:T46"/>
    <mergeCell ref="U48:X48"/>
    <mergeCell ref="Y48:AB48"/>
    <mergeCell ref="AC48:AD48"/>
    <mergeCell ref="Q45:R45"/>
    <mergeCell ref="S45:T45"/>
    <mergeCell ref="U51:V51"/>
    <mergeCell ref="W51:X51"/>
    <mergeCell ref="Y51:Z51"/>
    <mergeCell ref="AA51:AB51"/>
    <mergeCell ref="AC51:AD51"/>
    <mergeCell ref="W50:X50"/>
    <mergeCell ref="B49:D49"/>
    <mergeCell ref="E49:F49"/>
    <mergeCell ref="G49:H49"/>
    <mergeCell ref="I49:J49"/>
    <mergeCell ref="K49:L49"/>
    <mergeCell ref="M49:N49"/>
    <mergeCell ref="O49:P49"/>
    <mergeCell ref="B51:D51"/>
    <mergeCell ref="E51:H51"/>
    <mergeCell ref="I51:L51"/>
    <mergeCell ref="M51:N51"/>
    <mergeCell ref="O51:P51"/>
    <mergeCell ref="AC49:AD49"/>
    <mergeCell ref="B50:D50"/>
    <mergeCell ref="E50:H50"/>
    <mergeCell ref="I50:J50"/>
    <mergeCell ref="K50:L50"/>
    <mergeCell ref="M50:N50"/>
    <mergeCell ref="O50:P50"/>
    <mergeCell ref="Q50:R50"/>
    <mergeCell ref="S50:T50"/>
    <mergeCell ref="U50:V50"/>
    <mergeCell ref="Q49:R49"/>
    <mergeCell ref="S49:T49"/>
    <mergeCell ref="U49:V49"/>
    <mergeCell ref="W49:X49"/>
    <mergeCell ref="Y49:Z49"/>
    <mergeCell ref="AA49:AB49"/>
    <mergeCell ref="Y50:Z50"/>
    <mergeCell ref="AA50:AB50"/>
    <mergeCell ref="AC50:AD50"/>
    <mergeCell ref="U52:V52"/>
    <mergeCell ref="W52:X52"/>
    <mergeCell ref="Y52:Z52"/>
    <mergeCell ref="AA52:AB52"/>
    <mergeCell ref="AC52:AD52"/>
    <mergeCell ref="A54:D54"/>
    <mergeCell ref="E54:H54"/>
    <mergeCell ref="I54:L54"/>
    <mergeCell ref="M54:P54"/>
    <mergeCell ref="Q54:T54"/>
    <mergeCell ref="B52:D52"/>
    <mergeCell ref="E52:H52"/>
    <mergeCell ref="I52:L52"/>
    <mergeCell ref="M52:P52"/>
    <mergeCell ref="Q52:R52"/>
    <mergeCell ref="S52:T52"/>
    <mergeCell ref="U54:X54"/>
    <mergeCell ref="Y54:AB54"/>
    <mergeCell ref="AC54:AD54"/>
    <mergeCell ref="Q51:R51"/>
    <mergeCell ref="S51:T51"/>
    <mergeCell ref="W56:X56"/>
    <mergeCell ref="AC55:AD55"/>
    <mergeCell ref="Q56:R56"/>
    <mergeCell ref="S56:T56"/>
    <mergeCell ref="U56:V56"/>
    <mergeCell ref="Q55:R55"/>
    <mergeCell ref="S55:T55"/>
    <mergeCell ref="U55:V55"/>
    <mergeCell ref="W55:X55"/>
    <mergeCell ref="Y55:Z55"/>
    <mergeCell ref="AA55:AB55"/>
    <mergeCell ref="Y56:Z56"/>
    <mergeCell ref="AA56:AB56"/>
    <mergeCell ref="AC56:AD56"/>
    <mergeCell ref="I57:L57"/>
    <mergeCell ref="M57:P57"/>
    <mergeCell ref="Q57:R57"/>
    <mergeCell ref="S57:T57"/>
    <mergeCell ref="B55:D55"/>
    <mergeCell ref="E55:F55"/>
    <mergeCell ref="G55:H55"/>
    <mergeCell ref="I55:J55"/>
    <mergeCell ref="K55:L55"/>
    <mergeCell ref="M55:N55"/>
    <mergeCell ref="O55:P55"/>
    <mergeCell ref="B56:D56"/>
    <mergeCell ref="E56:H56"/>
    <mergeCell ref="I56:J56"/>
    <mergeCell ref="K56:L56"/>
    <mergeCell ref="M56:N56"/>
    <mergeCell ref="O56:P56"/>
    <mergeCell ref="Y60:AF60"/>
    <mergeCell ref="AG60:AN60"/>
    <mergeCell ref="AG61:AJ61"/>
    <mergeCell ref="AK61:AN61"/>
    <mergeCell ref="AF18:AH18"/>
    <mergeCell ref="AK21:AM21"/>
    <mergeCell ref="A59:F59"/>
    <mergeCell ref="A61:C61"/>
    <mergeCell ref="D61:F61"/>
    <mergeCell ref="G61:I61"/>
    <mergeCell ref="J61:L61"/>
    <mergeCell ref="A60:L60"/>
    <mergeCell ref="M60:X60"/>
    <mergeCell ref="M61:O61"/>
    <mergeCell ref="P61:R61"/>
    <mergeCell ref="S61:U61"/>
    <mergeCell ref="V61:X61"/>
    <mergeCell ref="U57:V57"/>
    <mergeCell ref="W57:X57"/>
    <mergeCell ref="Y57:Z57"/>
    <mergeCell ref="AA57:AB57"/>
    <mergeCell ref="AC57:AD57"/>
    <mergeCell ref="B57:D57"/>
    <mergeCell ref="E57:H57"/>
  </mergeCells>
  <conditionalFormatting sqref="I37:T37 M38:T38 Q39:T39 I43:T43 M44:T44 Q45:T45 I49:T49 M50:T50 Q51:T51 I55:T55 M56:T56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blackAndWhite="1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6194-5411-4B8D-93F8-0CC1234ADF86}">
  <dimension ref="B1:BC140"/>
  <sheetViews>
    <sheetView showGridLines="0" topLeftCell="B1" zoomScaleNormal="100" workbookViewId="0">
      <selection activeCell="H1" sqref="H1:P1"/>
    </sheetView>
  </sheetViews>
  <sheetFormatPr baseColWidth="10" defaultRowHeight="12.75" x14ac:dyDescent="0.2"/>
  <cols>
    <col min="1" max="1" width="0" style="3" hidden="1" customWidth="1"/>
    <col min="2" max="15" width="2.28515625" style="3" customWidth="1"/>
    <col min="16" max="17" width="1.140625" style="3" customWidth="1"/>
    <col min="18" max="22" width="2.5703125" style="3" customWidth="1"/>
    <col min="23" max="37" width="2.28515625" style="3" customWidth="1"/>
    <col min="38" max="38" width="2" style="3" customWidth="1"/>
    <col min="39" max="39" width="4.5703125" style="3" bestFit="1" customWidth="1"/>
    <col min="40" max="40" width="6" style="3" customWidth="1"/>
    <col min="41" max="41" width="5.7109375" style="41" bestFit="1" customWidth="1"/>
    <col min="42" max="42" width="11.140625" style="42" bestFit="1" customWidth="1"/>
    <col min="43" max="43" width="11.5703125" style="3" bestFit="1" customWidth="1"/>
    <col min="44" max="44" width="5.140625" style="3" bestFit="1" customWidth="1"/>
    <col min="45" max="45" width="7" style="38" bestFit="1" customWidth="1"/>
    <col min="46" max="46" width="5.5703125" style="3" bestFit="1" customWidth="1"/>
    <col min="47" max="47" width="4.5703125" style="3" bestFit="1" customWidth="1"/>
    <col min="48" max="48" width="11.5703125" style="3" customWidth="1"/>
    <col min="49" max="49" width="8.5703125" style="3" customWidth="1"/>
    <col min="50" max="50" width="7" style="3" customWidth="1"/>
    <col min="51" max="16384" width="11.42578125" style="3"/>
  </cols>
  <sheetData>
    <row r="1" spans="2:52" x14ac:dyDescent="0.2">
      <c r="G1" s="40" t="s">
        <v>110</v>
      </c>
      <c r="H1" s="232">
        <v>1</v>
      </c>
      <c r="I1" s="233"/>
      <c r="J1" s="233"/>
      <c r="K1" s="233"/>
      <c r="L1" s="233"/>
      <c r="M1" s="233"/>
      <c r="N1" s="233"/>
      <c r="O1" s="233"/>
      <c r="P1" s="233"/>
      <c r="AS1" s="38">
        <v>2</v>
      </c>
      <c r="AT1" s="3">
        <v>3</v>
      </c>
      <c r="AU1" s="3">
        <v>4</v>
      </c>
      <c r="AV1" s="3">
        <v>5</v>
      </c>
      <c r="AW1" s="3">
        <v>6</v>
      </c>
      <c r="AX1" s="3">
        <v>7</v>
      </c>
      <c r="AY1" s="3">
        <v>8</v>
      </c>
      <c r="AZ1" s="3">
        <v>9</v>
      </c>
    </row>
    <row r="2" spans="2:52" ht="15" x14ac:dyDescent="0.25">
      <c r="B2" s="234" t="s">
        <v>111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</row>
    <row r="3" spans="2:52" ht="18" x14ac:dyDescent="0.25">
      <c r="B3" s="234" t="s">
        <v>112</v>
      </c>
      <c r="C3" s="234"/>
      <c r="D3" s="234"/>
      <c r="E3" s="234"/>
      <c r="F3" s="234"/>
      <c r="G3" s="235" t="str">
        <f>VLOOKUP(H1,AR:BD,5,0)</f>
        <v>TOWE</v>
      </c>
      <c r="H3" s="235"/>
      <c r="I3" s="235"/>
      <c r="J3" s="235"/>
      <c r="K3" s="235"/>
      <c r="L3" s="235"/>
      <c r="M3" s="235"/>
      <c r="N3" s="235"/>
      <c r="O3" s="235"/>
      <c r="P3" s="234" t="s">
        <v>113</v>
      </c>
      <c r="Q3" s="234"/>
      <c r="R3" s="234"/>
      <c r="S3" s="234"/>
      <c r="T3" s="234"/>
      <c r="U3" s="234"/>
      <c r="V3" s="235" t="str">
        <f>VLOOKUP(H1,AR:BD,6,0)</f>
        <v>SCAL</v>
      </c>
      <c r="W3" s="235"/>
      <c r="X3" s="235"/>
      <c r="Y3" s="235"/>
      <c r="Z3" s="235"/>
      <c r="AA3" s="235"/>
      <c r="AB3" s="235"/>
      <c r="AC3" s="235"/>
      <c r="AD3" s="235"/>
    </row>
    <row r="4" spans="2:52" ht="3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Q4" s="44"/>
      <c r="AS4" s="45"/>
    </row>
    <row r="5" spans="2:52" ht="19.5" customHeight="1" x14ac:dyDescent="0.2">
      <c r="B5" s="251" t="s">
        <v>114</v>
      </c>
      <c r="C5" s="252"/>
      <c r="D5" s="253" t="str">
        <f>VLOOKUP(H1,AR:BD,10,0)</f>
        <v>U12-1</v>
      </c>
      <c r="E5" s="253"/>
      <c r="F5" s="253"/>
      <c r="G5" s="253"/>
      <c r="H5" s="253"/>
      <c r="I5" s="252" t="s">
        <v>115</v>
      </c>
      <c r="J5" s="252"/>
      <c r="K5" s="252"/>
      <c r="L5" s="254">
        <f>VLOOKUP(H1,AR:BD,11,0)</f>
        <v>45080</v>
      </c>
      <c r="M5" s="254"/>
      <c r="N5" s="254"/>
      <c r="O5" s="254"/>
      <c r="P5" s="254"/>
      <c r="Q5" s="46"/>
      <c r="R5" s="252" t="s">
        <v>116</v>
      </c>
      <c r="S5" s="252"/>
      <c r="T5" s="255" t="str">
        <f>VLOOKUP(H1,AR:BD,3,0)</f>
        <v>9:30</v>
      </c>
      <c r="U5" s="255"/>
      <c r="V5" s="255"/>
      <c r="W5" s="255"/>
      <c r="X5" s="240" t="s">
        <v>117</v>
      </c>
      <c r="Y5" s="241"/>
      <c r="Z5" s="241"/>
      <c r="AA5" s="242" t="str">
        <f>"("&amp;VLOOKUP(H1,AR:BD,7,0)&amp;")"</f>
        <v>(OTT)</v>
      </c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47"/>
    </row>
    <row r="6" spans="2:52" ht="2.25" customHeight="1" x14ac:dyDescent="0.2">
      <c r="B6" s="48"/>
      <c r="X6" s="48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9"/>
    </row>
    <row r="7" spans="2:52" ht="19.5" customHeight="1" x14ac:dyDescent="0.2">
      <c r="B7" s="243" t="s">
        <v>118</v>
      </c>
      <c r="C7" s="244"/>
      <c r="D7" s="244"/>
      <c r="E7" s="244"/>
      <c r="F7" s="245">
        <f>VLOOKUP(H1,AR:BD,1,0)</f>
        <v>1</v>
      </c>
      <c r="G7" s="245"/>
      <c r="H7" s="245"/>
      <c r="I7" s="246" t="s">
        <v>1</v>
      </c>
      <c r="J7" s="246"/>
      <c r="K7" s="246"/>
      <c r="L7" s="245" t="str">
        <f>VLOOKUP(H1,AR:BD,12,0)&amp;VLOOKUP(H1,AR:BD,4,0)</f>
        <v>KGSE / Feld 2</v>
      </c>
      <c r="M7" s="245"/>
      <c r="N7" s="245"/>
      <c r="O7" s="245"/>
      <c r="P7" s="245"/>
      <c r="Q7" s="245"/>
      <c r="R7" s="245"/>
      <c r="S7" s="246" t="s">
        <v>119</v>
      </c>
      <c r="T7" s="246"/>
      <c r="U7" s="246"/>
      <c r="V7" s="245" t="str">
        <f>VLOOKUP(H1,AR:BD,2,0)</f>
        <v>A</v>
      </c>
      <c r="W7" s="247"/>
      <c r="X7" s="248" t="s">
        <v>120</v>
      </c>
      <c r="Y7" s="249"/>
      <c r="Z7" s="249"/>
      <c r="AA7" s="250" t="str">
        <f>"("&amp;VLOOKUP(H1,AR:BD,8,0)&amp;")"</f>
        <v>(RIST)</v>
      </c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49"/>
    </row>
    <row r="8" spans="2:52" ht="3" customHeight="1" x14ac:dyDescent="0.2">
      <c r="B8" s="50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50"/>
      <c r="Y8" s="43"/>
      <c r="Z8" s="43"/>
      <c r="AA8" s="43"/>
      <c r="AB8" s="43"/>
      <c r="AF8" s="43"/>
      <c r="AG8" s="43"/>
      <c r="AH8" s="43"/>
      <c r="AI8" s="43"/>
      <c r="AJ8" s="43"/>
      <c r="AK8" s="43"/>
      <c r="AL8" s="51"/>
    </row>
    <row r="9" spans="2:52" ht="12.75" customHeight="1" x14ac:dyDescent="0.2">
      <c r="B9" s="52"/>
      <c r="C9" s="53"/>
      <c r="D9" s="53"/>
      <c r="E9" s="54"/>
      <c r="F9" s="54"/>
      <c r="G9" s="260" t="str">
        <f>IF(G3="","",G3)</f>
        <v>TOWE</v>
      </c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55"/>
      <c r="V9" s="55"/>
      <c r="W9" s="55"/>
      <c r="Z9" s="125"/>
      <c r="AA9" s="125"/>
      <c r="AB9" s="125"/>
      <c r="AC9" s="125"/>
      <c r="AD9" s="237" t="s">
        <v>121</v>
      </c>
      <c r="AE9" s="238"/>
      <c r="AF9" s="238"/>
      <c r="AG9" s="238"/>
      <c r="AH9" s="238"/>
      <c r="AI9" s="238"/>
      <c r="AJ9" s="238"/>
      <c r="AK9" s="239"/>
      <c r="AL9" s="148"/>
    </row>
    <row r="10" spans="2:52" ht="12.75" customHeight="1" x14ac:dyDescent="0.2">
      <c r="B10" s="56" t="s">
        <v>122</v>
      </c>
      <c r="C10" s="57"/>
      <c r="D10" s="57"/>
      <c r="E10" s="57"/>
      <c r="F10" s="57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W10" s="138"/>
      <c r="Y10" s="261"/>
      <c r="Z10" s="261"/>
      <c r="AA10" s="126"/>
      <c r="AB10" s="261"/>
      <c r="AC10" s="262"/>
      <c r="AD10" s="236" t="s">
        <v>27</v>
      </c>
      <c r="AE10" s="236"/>
      <c r="AF10" s="236" t="s">
        <v>29</v>
      </c>
      <c r="AG10" s="236"/>
      <c r="AH10" s="236" t="s">
        <v>27</v>
      </c>
      <c r="AI10" s="236"/>
      <c r="AJ10" s="236" t="s">
        <v>29</v>
      </c>
      <c r="AK10" s="236"/>
    </row>
    <row r="11" spans="2:52" ht="12.75" customHeight="1" x14ac:dyDescent="0.2">
      <c r="B11" s="56"/>
      <c r="C11" s="187" t="s">
        <v>124</v>
      </c>
      <c r="D11" s="187"/>
      <c r="E11" s="187"/>
      <c r="F11" s="187"/>
      <c r="G11" s="187"/>
      <c r="H11" s="58" t="s">
        <v>123</v>
      </c>
      <c r="I11" s="144"/>
      <c r="L11" s="58"/>
      <c r="W11" s="138"/>
      <c r="Y11" s="126"/>
      <c r="Z11" s="127"/>
      <c r="AA11" s="127"/>
      <c r="AB11" s="127"/>
      <c r="AC11" s="128"/>
      <c r="AD11" s="59"/>
      <c r="AE11" s="60">
        <v>1</v>
      </c>
      <c r="AF11" s="60">
        <f>AE11</f>
        <v>1</v>
      </c>
      <c r="AG11" s="61"/>
      <c r="AH11" s="59"/>
      <c r="AI11" s="62">
        <v>41</v>
      </c>
      <c r="AJ11" s="60">
        <v>41</v>
      </c>
      <c r="AK11" s="61"/>
    </row>
    <row r="12" spans="2:52" ht="10.5" customHeight="1" x14ac:dyDescent="0.2">
      <c r="B12" s="63"/>
      <c r="C12" s="187"/>
      <c r="D12" s="187"/>
      <c r="E12" s="187"/>
      <c r="F12" s="187"/>
      <c r="G12" s="187"/>
      <c r="H12" s="64">
        <v>1</v>
      </c>
      <c r="I12" s="64">
        <v>2</v>
      </c>
      <c r="J12" s="64">
        <v>3</v>
      </c>
      <c r="K12" s="64">
        <v>4</v>
      </c>
      <c r="L12" s="146"/>
      <c r="M12" s="64">
        <v>1</v>
      </c>
      <c r="N12" s="64">
        <v>2</v>
      </c>
      <c r="O12" s="64">
        <v>3</v>
      </c>
      <c r="P12" s="256">
        <v>4</v>
      </c>
      <c r="Q12" s="257"/>
      <c r="R12" s="146"/>
      <c r="S12" s="64">
        <v>1</v>
      </c>
      <c r="T12" s="64">
        <v>2</v>
      </c>
      <c r="U12" s="64">
        <v>3</v>
      </c>
      <c r="V12" s="64">
        <v>4</v>
      </c>
      <c r="W12" s="138"/>
      <c r="Y12" s="258"/>
      <c r="Z12" s="259"/>
      <c r="AA12" s="259"/>
      <c r="AB12" s="259"/>
      <c r="AC12" s="269"/>
      <c r="AD12" s="265"/>
      <c r="AE12" s="268">
        <v>2</v>
      </c>
      <c r="AF12" s="268">
        <v>2</v>
      </c>
      <c r="AG12" s="263"/>
      <c r="AH12" s="265"/>
      <c r="AI12" s="267">
        <v>42</v>
      </c>
      <c r="AJ12" s="268">
        <v>42</v>
      </c>
      <c r="AK12" s="263"/>
    </row>
    <row r="13" spans="2:52" ht="2.25" customHeight="1" x14ac:dyDescent="0.2">
      <c r="B13" s="63"/>
      <c r="C13" s="187" t="s">
        <v>125</v>
      </c>
      <c r="D13" s="187"/>
      <c r="E13" s="187"/>
      <c r="F13" s="187"/>
      <c r="G13" s="187"/>
      <c r="H13" s="138"/>
      <c r="I13" s="138"/>
      <c r="L13" s="138"/>
      <c r="R13" s="138"/>
      <c r="W13" s="138"/>
      <c r="Y13" s="258"/>
      <c r="Z13" s="259"/>
      <c r="AA13" s="259"/>
      <c r="AB13" s="259"/>
      <c r="AC13" s="269"/>
      <c r="AD13" s="266"/>
      <c r="AE13" s="268"/>
      <c r="AF13" s="268"/>
      <c r="AG13" s="264"/>
      <c r="AH13" s="266"/>
      <c r="AI13" s="267"/>
      <c r="AJ13" s="268"/>
      <c r="AK13" s="264"/>
    </row>
    <row r="14" spans="2:52" ht="10.5" customHeight="1" x14ac:dyDescent="0.2">
      <c r="B14" s="63"/>
      <c r="C14" s="187"/>
      <c r="D14" s="187"/>
      <c r="E14" s="187"/>
      <c r="F14" s="187"/>
      <c r="G14" s="187"/>
      <c r="H14" s="64">
        <v>1</v>
      </c>
      <c r="I14" s="64">
        <v>2</v>
      </c>
      <c r="J14" s="64">
        <v>3</v>
      </c>
      <c r="K14" s="64">
        <v>4</v>
      </c>
      <c r="L14" s="146"/>
      <c r="M14" s="64">
        <v>1</v>
      </c>
      <c r="N14" s="64">
        <v>2</v>
      </c>
      <c r="O14" s="64">
        <v>3</v>
      </c>
      <c r="P14" s="256">
        <v>4</v>
      </c>
      <c r="Q14" s="257"/>
      <c r="R14" s="65"/>
      <c r="S14" s="145"/>
      <c r="T14" s="138"/>
      <c r="U14" s="138"/>
      <c r="V14" s="138"/>
      <c r="W14" s="138"/>
      <c r="Y14" s="258"/>
      <c r="Z14" s="259"/>
      <c r="AA14" s="259"/>
      <c r="AB14" s="259"/>
      <c r="AC14" s="269"/>
      <c r="AD14" s="265"/>
      <c r="AE14" s="268">
        <v>3</v>
      </c>
      <c r="AF14" s="268">
        <v>3</v>
      </c>
      <c r="AG14" s="263"/>
      <c r="AH14" s="265"/>
      <c r="AI14" s="267">
        <v>43</v>
      </c>
      <c r="AJ14" s="268">
        <v>43</v>
      </c>
      <c r="AK14" s="263"/>
    </row>
    <row r="15" spans="2:52" ht="2.25" customHeight="1" x14ac:dyDescent="0.2">
      <c r="B15" s="48"/>
      <c r="D15" s="43"/>
      <c r="E15" s="43"/>
      <c r="F15" s="43"/>
      <c r="G15" s="43"/>
      <c r="N15" s="66"/>
      <c r="O15" s="66"/>
      <c r="P15" s="66"/>
      <c r="Q15" s="66"/>
      <c r="R15" s="66"/>
      <c r="V15" s="43"/>
      <c r="W15" s="43"/>
      <c r="Y15" s="258"/>
      <c r="Z15" s="259"/>
      <c r="AA15" s="259"/>
      <c r="AB15" s="259"/>
      <c r="AC15" s="269"/>
      <c r="AD15" s="266"/>
      <c r="AE15" s="268"/>
      <c r="AF15" s="268"/>
      <c r="AG15" s="264"/>
      <c r="AH15" s="266"/>
      <c r="AI15" s="267"/>
      <c r="AJ15" s="268"/>
      <c r="AK15" s="264"/>
    </row>
    <row r="16" spans="2:52" ht="12.75" customHeight="1" x14ac:dyDescent="0.2">
      <c r="B16" s="280" t="s">
        <v>126</v>
      </c>
      <c r="C16" s="280"/>
      <c r="D16" s="281" t="s">
        <v>127</v>
      </c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3"/>
      <c r="P16" s="287" t="s">
        <v>128</v>
      </c>
      <c r="Q16" s="288"/>
      <c r="R16" s="270" t="s">
        <v>129</v>
      </c>
      <c r="S16" s="271" t="s">
        <v>151</v>
      </c>
      <c r="T16" s="272"/>
      <c r="U16" s="272"/>
      <c r="V16" s="272"/>
      <c r="W16" s="273"/>
      <c r="X16" s="271" t="s">
        <v>130</v>
      </c>
      <c r="Y16" s="272"/>
      <c r="Z16" s="272"/>
      <c r="AA16" s="272"/>
      <c r="AB16" s="273"/>
      <c r="AC16" s="129"/>
      <c r="AD16" s="67"/>
      <c r="AE16" s="68">
        <v>4</v>
      </c>
      <c r="AF16" s="68">
        <v>4</v>
      </c>
      <c r="AG16" s="69"/>
      <c r="AH16" s="67"/>
      <c r="AI16" s="70">
        <v>44</v>
      </c>
      <c r="AJ16" s="70">
        <v>44</v>
      </c>
      <c r="AK16" s="69"/>
    </row>
    <row r="17" spans="2:37" ht="12.75" customHeight="1" x14ac:dyDescent="0.2">
      <c r="B17" s="280"/>
      <c r="C17" s="280"/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6"/>
      <c r="P17" s="289"/>
      <c r="Q17" s="290"/>
      <c r="R17" s="270">
        <v>3</v>
      </c>
      <c r="S17" s="71">
        <v>1</v>
      </c>
      <c r="T17" s="72">
        <v>2</v>
      </c>
      <c r="U17" s="72">
        <v>3</v>
      </c>
      <c r="V17" s="72">
        <v>4</v>
      </c>
      <c r="W17" s="73">
        <v>5</v>
      </c>
      <c r="X17" s="71">
        <v>1</v>
      </c>
      <c r="Y17" s="72">
        <v>2</v>
      </c>
      <c r="Z17" s="72">
        <v>3</v>
      </c>
      <c r="AA17" s="72">
        <v>4</v>
      </c>
      <c r="AB17" s="73"/>
      <c r="AC17" s="129"/>
      <c r="AD17" s="67"/>
      <c r="AE17" s="68">
        <v>5</v>
      </c>
      <c r="AF17" s="68">
        <v>5</v>
      </c>
      <c r="AG17" s="69"/>
      <c r="AH17" s="67"/>
      <c r="AI17" s="70">
        <v>45</v>
      </c>
      <c r="AJ17" s="70">
        <v>45</v>
      </c>
      <c r="AK17" s="69"/>
    </row>
    <row r="18" spans="2:37" ht="12.75" customHeight="1" x14ac:dyDescent="0.2">
      <c r="B18" s="274"/>
      <c r="C18" s="274"/>
      <c r="D18" s="74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75"/>
      <c r="P18" s="276"/>
      <c r="Q18" s="277"/>
      <c r="R18" s="76"/>
      <c r="S18" s="77"/>
      <c r="T18" s="78"/>
      <c r="U18" s="78"/>
      <c r="V18" s="78"/>
      <c r="W18" s="79"/>
      <c r="X18" s="77"/>
      <c r="Y18" s="78"/>
      <c r="Z18" s="78"/>
      <c r="AA18" s="78"/>
      <c r="AB18" s="79"/>
      <c r="AC18" s="129"/>
      <c r="AD18" s="67"/>
      <c r="AE18" s="68">
        <v>6</v>
      </c>
      <c r="AF18" s="68">
        <v>6</v>
      </c>
      <c r="AG18" s="69"/>
      <c r="AH18" s="67"/>
      <c r="AI18" s="70">
        <v>46</v>
      </c>
      <c r="AJ18" s="70">
        <v>46</v>
      </c>
      <c r="AK18" s="69"/>
    </row>
    <row r="19" spans="2:37" ht="12.75" customHeight="1" x14ac:dyDescent="0.2">
      <c r="B19" s="278"/>
      <c r="C19" s="278"/>
      <c r="D19" s="80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0"/>
      <c r="P19" s="174"/>
      <c r="Q19" s="176"/>
      <c r="R19" s="81"/>
      <c r="S19" s="82"/>
      <c r="T19" s="83"/>
      <c r="U19" s="83"/>
      <c r="V19" s="83"/>
      <c r="W19" s="84"/>
      <c r="X19" s="82"/>
      <c r="Y19" s="83"/>
      <c r="Z19" s="83"/>
      <c r="AA19" s="83"/>
      <c r="AB19" s="84"/>
      <c r="AC19" s="129"/>
      <c r="AD19" s="67"/>
      <c r="AE19" s="68">
        <v>7</v>
      </c>
      <c r="AF19" s="68">
        <v>7</v>
      </c>
      <c r="AG19" s="69"/>
      <c r="AH19" s="67"/>
      <c r="AI19" s="70">
        <v>47</v>
      </c>
      <c r="AJ19" s="70">
        <v>47</v>
      </c>
      <c r="AK19" s="69"/>
    </row>
    <row r="20" spans="2:37" x14ac:dyDescent="0.2">
      <c r="B20" s="278"/>
      <c r="C20" s="278"/>
      <c r="D20" s="80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0"/>
      <c r="P20" s="174"/>
      <c r="Q20" s="176"/>
      <c r="R20" s="81"/>
      <c r="S20" s="82"/>
      <c r="T20" s="83"/>
      <c r="U20" s="83"/>
      <c r="V20" s="83"/>
      <c r="W20" s="84"/>
      <c r="X20" s="82"/>
      <c r="Y20" s="83"/>
      <c r="Z20" s="83"/>
      <c r="AA20" s="83"/>
      <c r="AB20" s="84"/>
      <c r="AC20" s="129"/>
      <c r="AD20" s="67"/>
      <c r="AE20" s="68">
        <v>8</v>
      </c>
      <c r="AF20" s="68">
        <v>8</v>
      </c>
      <c r="AG20" s="69"/>
      <c r="AH20" s="67"/>
      <c r="AI20" s="70">
        <v>48</v>
      </c>
      <c r="AJ20" s="70">
        <v>48</v>
      </c>
      <c r="AK20" s="69"/>
    </row>
    <row r="21" spans="2:37" x14ac:dyDescent="0.2">
      <c r="B21" s="278"/>
      <c r="C21" s="278"/>
      <c r="D21" s="80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0"/>
      <c r="P21" s="174"/>
      <c r="Q21" s="176"/>
      <c r="R21" s="81"/>
      <c r="S21" s="82"/>
      <c r="T21" s="83"/>
      <c r="U21" s="83"/>
      <c r="V21" s="83"/>
      <c r="W21" s="84"/>
      <c r="X21" s="82"/>
      <c r="Y21" s="83"/>
      <c r="Z21" s="83"/>
      <c r="AA21" s="83"/>
      <c r="AB21" s="84"/>
      <c r="AC21" s="129"/>
      <c r="AD21" s="67"/>
      <c r="AE21" s="68">
        <v>9</v>
      </c>
      <c r="AF21" s="68">
        <v>9</v>
      </c>
      <c r="AG21" s="69"/>
      <c r="AH21" s="67"/>
      <c r="AI21" s="70">
        <v>49</v>
      </c>
      <c r="AJ21" s="70">
        <v>49</v>
      </c>
      <c r="AK21" s="69"/>
    </row>
    <row r="22" spans="2:37" x14ac:dyDescent="0.2">
      <c r="B22" s="278"/>
      <c r="C22" s="278"/>
      <c r="D22" s="80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0"/>
      <c r="P22" s="174"/>
      <c r="Q22" s="176"/>
      <c r="R22" s="81"/>
      <c r="S22" s="82"/>
      <c r="T22" s="83"/>
      <c r="U22" s="83"/>
      <c r="V22" s="83"/>
      <c r="W22" s="84"/>
      <c r="X22" s="82"/>
      <c r="Y22" s="83"/>
      <c r="Z22" s="83"/>
      <c r="AA22" s="83"/>
      <c r="AB22" s="84"/>
      <c r="AC22" s="129"/>
      <c r="AD22" s="67"/>
      <c r="AE22" s="68">
        <v>10</v>
      </c>
      <c r="AF22" s="68">
        <v>10</v>
      </c>
      <c r="AG22" s="69"/>
      <c r="AH22" s="67"/>
      <c r="AI22" s="70">
        <v>50</v>
      </c>
      <c r="AJ22" s="70">
        <v>50</v>
      </c>
      <c r="AK22" s="69"/>
    </row>
    <row r="23" spans="2:37" x14ac:dyDescent="0.2">
      <c r="B23" s="278"/>
      <c r="C23" s="278"/>
      <c r="D23" s="80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0"/>
      <c r="P23" s="174"/>
      <c r="Q23" s="176"/>
      <c r="R23" s="81"/>
      <c r="S23" s="82"/>
      <c r="T23" s="83"/>
      <c r="U23" s="83"/>
      <c r="V23" s="83"/>
      <c r="W23" s="84"/>
      <c r="X23" s="82"/>
      <c r="Y23" s="83"/>
      <c r="Z23" s="83"/>
      <c r="AA23" s="83"/>
      <c r="AB23" s="84"/>
      <c r="AC23" s="129"/>
      <c r="AD23" s="67"/>
      <c r="AE23" s="68">
        <v>11</v>
      </c>
      <c r="AF23" s="68">
        <v>11</v>
      </c>
      <c r="AG23" s="69"/>
      <c r="AH23" s="67"/>
      <c r="AI23" s="70">
        <v>51</v>
      </c>
      <c r="AJ23" s="70">
        <v>51</v>
      </c>
      <c r="AK23" s="69"/>
    </row>
    <row r="24" spans="2:37" x14ac:dyDescent="0.2">
      <c r="B24" s="278"/>
      <c r="C24" s="278"/>
      <c r="D24" s="80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0"/>
      <c r="P24" s="174"/>
      <c r="Q24" s="176"/>
      <c r="R24" s="81"/>
      <c r="S24" s="82"/>
      <c r="T24" s="83"/>
      <c r="U24" s="83"/>
      <c r="V24" s="83"/>
      <c r="W24" s="84"/>
      <c r="X24" s="82"/>
      <c r="Y24" s="83"/>
      <c r="Z24" s="83"/>
      <c r="AA24" s="83"/>
      <c r="AB24" s="84"/>
      <c r="AC24" s="129"/>
      <c r="AD24" s="67"/>
      <c r="AE24" s="68">
        <v>12</v>
      </c>
      <c r="AF24" s="68">
        <v>12</v>
      </c>
      <c r="AG24" s="69"/>
      <c r="AH24" s="67"/>
      <c r="AI24" s="70">
        <v>52</v>
      </c>
      <c r="AJ24" s="70">
        <v>52</v>
      </c>
      <c r="AK24" s="69"/>
    </row>
    <row r="25" spans="2:37" x14ac:dyDescent="0.2">
      <c r="B25" s="278"/>
      <c r="C25" s="278"/>
      <c r="D25" s="80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0"/>
      <c r="P25" s="174"/>
      <c r="Q25" s="176"/>
      <c r="R25" s="81"/>
      <c r="S25" s="82"/>
      <c r="T25" s="83"/>
      <c r="U25" s="83"/>
      <c r="V25" s="83"/>
      <c r="W25" s="84"/>
      <c r="X25" s="82"/>
      <c r="Y25" s="83"/>
      <c r="Z25" s="83"/>
      <c r="AA25" s="83"/>
      <c r="AB25" s="84"/>
      <c r="AC25" s="129"/>
      <c r="AD25" s="67"/>
      <c r="AE25" s="68">
        <v>13</v>
      </c>
      <c r="AF25" s="68">
        <v>13</v>
      </c>
      <c r="AG25" s="69"/>
      <c r="AH25" s="67"/>
      <c r="AI25" s="70">
        <v>53</v>
      </c>
      <c r="AJ25" s="70">
        <v>53</v>
      </c>
      <c r="AK25" s="69"/>
    </row>
    <row r="26" spans="2:37" x14ac:dyDescent="0.2">
      <c r="B26" s="278"/>
      <c r="C26" s="278"/>
      <c r="D26" s="80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0"/>
      <c r="P26" s="174"/>
      <c r="Q26" s="176"/>
      <c r="R26" s="81"/>
      <c r="S26" s="82"/>
      <c r="T26" s="83"/>
      <c r="U26" s="83"/>
      <c r="V26" s="83"/>
      <c r="W26" s="84"/>
      <c r="X26" s="82"/>
      <c r="Y26" s="83"/>
      <c r="Z26" s="83"/>
      <c r="AA26" s="83"/>
      <c r="AB26" s="84"/>
      <c r="AC26" s="129"/>
      <c r="AD26" s="67"/>
      <c r="AE26" s="68">
        <v>14</v>
      </c>
      <c r="AF26" s="68">
        <v>14</v>
      </c>
      <c r="AG26" s="69"/>
      <c r="AH26" s="67"/>
      <c r="AI26" s="70">
        <v>54</v>
      </c>
      <c r="AJ26" s="70">
        <v>54</v>
      </c>
      <c r="AK26" s="69"/>
    </row>
    <row r="27" spans="2:37" x14ac:dyDescent="0.2">
      <c r="B27" s="278"/>
      <c r="C27" s="278"/>
      <c r="D27" s="80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0"/>
      <c r="P27" s="174"/>
      <c r="Q27" s="176"/>
      <c r="R27" s="81"/>
      <c r="S27" s="82"/>
      <c r="T27" s="83"/>
      <c r="U27" s="83"/>
      <c r="V27" s="83"/>
      <c r="W27" s="84"/>
      <c r="X27" s="82"/>
      <c r="Y27" s="83"/>
      <c r="Z27" s="83"/>
      <c r="AA27" s="83"/>
      <c r="AB27" s="84"/>
      <c r="AC27" s="129"/>
      <c r="AD27" s="67"/>
      <c r="AE27" s="68">
        <v>15</v>
      </c>
      <c r="AF27" s="68">
        <v>15</v>
      </c>
      <c r="AG27" s="69"/>
      <c r="AH27" s="67"/>
      <c r="AI27" s="70">
        <v>55</v>
      </c>
      <c r="AJ27" s="70">
        <v>55</v>
      </c>
      <c r="AK27" s="69"/>
    </row>
    <row r="28" spans="2:37" x14ac:dyDescent="0.2">
      <c r="B28" s="278"/>
      <c r="C28" s="278"/>
      <c r="D28" s="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0"/>
      <c r="P28" s="174"/>
      <c r="Q28" s="176"/>
      <c r="R28" s="81"/>
      <c r="S28" s="82"/>
      <c r="T28" s="83"/>
      <c r="U28" s="83"/>
      <c r="V28" s="83"/>
      <c r="W28" s="84"/>
      <c r="X28" s="82"/>
      <c r="Y28" s="83"/>
      <c r="Z28" s="83"/>
      <c r="AA28" s="83"/>
      <c r="AB28" s="84"/>
      <c r="AC28" s="129"/>
      <c r="AD28" s="67"/>
      <c r="AE28" s="68">
        <v>16</v>
      </c>
      <c r="AF28" s="68">
        <v>16</v>
      </c>
      <c r="AG28" s="69"/>
      <c r="AH28" s="67"/>
      <c r="AI28" s="70">
        <v>56</v>
      </c>
      <c r="AJ28" s="70">
        <v>56</v>
      </c>
      <c r="AK28" s="69"/>
    </row>
    <row r="29" spans="2:37" x14ac:dyDescent="0.2">
      <c r="B29" s="278"/>
      <c r="C29" s="278"/>
      <c r="D29" s="80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0"/>
      <c r="P29" s="291"/>
      <c r="Q29" s="292"/>
      <c r="R29" s="81"/>
      <c r="S29" s="82"/>
      <c r="T29" s="83"/>
      <c r="U29" s="83"/>
      <c r="V29" s="83"/>
      <c r="W29" s="84"/>
      <c r="X29" s="130"/>
      <c r="Y29" s="131"/>
      <c r="Z29" s="131"/>
      <c r="AA29" s="131"/>
      <c r="AB29" s="132"/>
      <c r="AC29" s="129"/>
      <c r="AD29" s="67"/>
      <c r="AE29" s="68">
        <v>17</v>
      </c>
      <c r="AF29" s="68">
        <v>17</v>
      </c>
      <c r="AG29" s="69"/>
      <c r="AH29" s="67"/>
      <c r="AI29" s="70">
        <v>57</v>
      </c>
      <c r="AJ29" s="70">
        <v>57</v>
      </c>
      <c r="AK29" s="69"/>
    </row>
    <row r="30" spans="2:37" x14ac:dyDescent="0.2">
      <c r="B30" s="85"/>
      <c r="C30" s="293" t="s">
        <v>131</v>
      </c>
      <c r="D30" s="294"/>
      <c r="E30" s="295"/>
      <c r="F30" s="86"/>
      <c r="G30" s="275"/>
      <c r="H30" s="275"/>
      <c r="I30" s="275"/>
      <c r="J30" s="275"/>
      <c r="K30" s="275"/>
      <c r="L30" s="275"/>
      <c r="M30" s="275"/>
      <c r="N30" s="275"/>
      <c r="O30" s="75"/>
      <c r="P30" s="87"/>
      <c r="Q30" s="75"/>
      <c r="R30" s="75"/>
      <c r="S30" s="86"/>
      <c r="T30" s="88"/>
      <c r="U30" s="77"/>
      <c r="V30" s="78"/>
      <c r="W30" s="88"/>
      <c r="X30" s="133"/>
      <c r="Y30" s="134"/>
      <c r="Z30" s="135"/>
      <c r="AA30" s="135"/>
      <c r="AB30" s="135"/>
      <c r="AC30" s="112"/>
      <c r="AD30" s="67"/>
      <c r="AE30" s="68">
        <v>18</v>
      </c>
      <c r="AF30" s="68">
        <v>18</v>
      </c>
      <c r="AG30" s="69"/>
      <c r="AH30" s="67"/>
      <c r="AI30" s="70">
        <v>58</v>
      </c>
      <c r="AJ30" s="70">
        <v>58</v>
      </c>
      <c r="AK30" s="69"/>
    </row>
    <row r="31" spans="2:37" ht="12.75" customHeight="1" x14ac:dyDescent="0.2">
      <c r="B31" s="89"/>
      <c r="C31" s="296" t="s">
        <v>132</v>
      </c>
      <c r="D31" s="297"/>
      <c r="E31" s="298"/>
      <c r="F31" s="90"/>
      <c r="G31" s="299"/>
      <c r="H31" s="299"/>
      <c r="I31" s="299"/>
      <c r="J31" s="299"/>
      <c r="K31" s="299"/>
      <c r="L31" s="299"/>
      <c r="M31" s="299"/>
      <c r="N31" s="299"/>
      <c r="O31" s="91"/>
      <c r="P31" s="92"/>
      <c r="Q31" s="91"/>
      <c r="R31" s="91"/>
      <c r="S31" s="93"/>
      <c r="T31" s="94"/>
      <c r="U31" s="95"/>
      <c r="V31" s="96"/>
      <c r="W31" s="141"/>
      <c r="X31" s="136"/>
      <c r="Y31" s="126"/>
      <c r="Z31" s="127"/>
      <c r="AA31" s="127"/>
      <c r="AB31" s="127"/>
      <c r="AC31" s="112"/>
      <c r="AD31" s="67"/>
      <c r="AE31" s="68">
        <v>19</v>
      </c>
      <c r="AF31" s="68">
        <v>19</v>
      </c>
      <c r="AG31" s="69"/>
      <c r="AH31" s="67"/>
      <c r="AI31" s="70">
        <v>59</v>
      </c>
      <c r="AJ31" s="70">
        <v>59</v>
      </c>
      <c r="AK31" s="69"/>
    </row>
    <row r="32" spans="2:37" ht="12.75" customHeight="1" x14ac:dyDescent="0.2">
      <c r="B32" s="52"/>
      <c r="C32" s="53"/>
      <c r="D32" s="53"/>
      <c r="E32" s="54"/>
      <c r="F32" s="54"/>
      <c r="G32" s="260" t="str">
        <f>IF(V3="","",V3)</f>
        <v>SCAL</v>
      </c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55"/>
      <c r="V32" s="55"/>
      <c r="W32" s="55"/>
      <c r="X32" s="142"/>
      <c r="Y32" s="134"/>
      <c r="Z32" s="135"/>
      <c r="AA32" s="135"/>
      <c r="AB32" s="135"/>
      <c r="AC32" s="124"/>
      <c r="AD32" s="67"/>
      <c r="AE32" s="68">
        <v>20</v>
      </c>
      <c r="AF32" s="68">
        <v>20</v>
      </c>
      <c r="AG32" s="69"/>
      <c r="AH32" s="67"/>
      <c r="AI32" s="70">
        <v>60</v>
      </c>
      <c r="AJ32" s="70">
        <v>60</v>
      </c>
      <c r="AK32" s="69"/>
    </row>
    <row r="33" spans="2:37" x14ac:dyDescent="0.2">
      <c r="B33" s="56" t="s">
        <v>133</v>
      </c>
      <c r="C33" s="57"/>
      <c r="D33" s="57"/>
      <c r="E33" s="57"/>
      <c r="F33" s="57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W33" s="138"/>
      <c r="X33" s="143"/>
      <c r="Y33" s="126"/>
      <c r="Z33" s="127"/>
      <c r="AA33" s="127"/>
      <c r="AB33" s="127"/>
      <c r="AC33" s="112"/>
      <c r="AD33" s="67"/>
      <c r="AE33" s="68">
        <v>21</v>
      </c>
      <c r="AF33" s="68">
        <v>21</v>
      </c>
      <c r="AG33" s="69"/>
      <c r="AH33" s="67"/>
      <c r="AI33" s="70">
        <v>61</v>
      </c>
      <c r="AJ33" s="70">
        <v>61</v>
      </c>
      <c r="AK33" s="69"/>
    </row>
    <row r="34" spans="2:37" x14ac:dyDescent="0.2">
      <c r="B34" s="56"/>
      <c r="C34" s="187" t="s">
        <v>124</v>
      </c>
      <c r="D34" s="187"/>
      <c r="E34" s="187"/>
      <c r="F34" s="187"/>
      <c r="G34" s="187"/>
      <c r="H34" s="58" t="s">
        <v>123</v>
      </c>
      <c r="I34" s="144"/>
      <c r="L34" s="58"/>
      <c r="W34" s="138"/>
      <c r="X34" s="143"/>
      <c r="Y34" s="126"/>
      <c r="Z34" s="127"/>
      <c r="AA34" s="127"/>
      <c r="AB34" s="127"/>
      <c r="AC34" s="112"/>
      <c r="AD34" s="67"/>
      <c r="AE34" s="68">
        <v>22</v>
      </c>
      <c r="AF34" s="68">
        <v>22</v>
      </c>
      <c r="AG34" s="69"/>
      <c r="AH34" s="67"/>
      <c r="AI34" s="70">
        <v>62</v>
      </c>
      <c r="AJ34" s="70">
        <v>62</v>
      </c>
      <c r="AK34" s="69"/>
    </row>
    <row r="35" spans="2:37" ht="10.5" customHeight="1" x14ac:dyDescent="0.2">
      <c r="B35" s="63"/>
      <c r="C35" s="187"/>
      <c r="D35" s="187"/>
      <c r="E35" s="187"/>
      <c r="F35" s="187"/>
      <c r="G35" s="187"/>
      <c r="H35" s="64">
        <v>1</v>
      </c>
      <c r="I35" s="64">
        <v>2</v>
      </c>
      <c r="J35" s="64">
        <v>3</v>
      </c>
      <c r="K35" s="64">
        <v>4</v>
      </c>
      <c r="L35" s="146"/>
      <c r="M35" s="64">
        <v>1</v>
      </c>
      <c r="N35" s="64">
        <v>2</v>
      </c>
      <c r="O35" s="64">
        <v>3</v>
      </c>
      <c r="P35" s="256">
        <v>4</v>
      </c>
      <c r="Q35" s="257"/>
      <c r="R35" s="146"/>
      <c r="S35" s="64">
        <v>1</v>
      </c>
      <c r="T35" s="64">
        <v>2</v>
      </c>
      <c r="U35" s="64">
        <v>3</v>
      </c>
      <c r="V35" s="64">
        <v>4</v>
      </c>
      <c r="W35" s="138"/>
      <c r="X35" s="143"/>
      <c r="Y35" s="258"/>
      <c r="Z35" s="259"/>
      <c r="AA35" s="259"/>
      <c r="AB35" s="259"/>
      <c r="AC35" s="301"/>
      <c r="AD35" s="265"/>
      <c r="AE35" s="268">
        <v>23</v>
      </c>
      <c r="AF35" s="268">
        <v>23</v>
      </c>
      <c r="AG35" s="263"/>
      <c r="AH35" s="265"/>
      <c r="AI35" s="267">
        <v>63</v>
      </c>
      <c r="AJ35" s="268">
        <v>63</v>
      </c>
      <c r="AK35" s="263"/>
    </row>
    <row r="36" spans="2:37" ht="3" customHeight="1" x14ac:dyDescent="0.2">
      <c r="B36" s="63"/>
      <c r="C36" s="187" t="s">
        <v>125</v>
      </c>
      <c r="D36" s="187"/>
      <c r="E36" s="187"/>
      <c r="F36" s="187"/>
      <c r="G36" s="187"/>
      <c r="H36" s="138"/>
      <c r="I36" s="138"/>
      <c r="L36" s="138"/>
      <c r="R36" s="138"/>
      <c r="W36" s="138"/>
      <c r="X36" s="143"/>
      <c r="Y36" s="258"/>
      <c r="Z36" s="259"/>
      <c r="AA36" s="259"/>
      <c r="AB36" s="259"/>
      <c r="AC36" s="301"/>
      <c r="AD36" s="266"/>
      <c r="AE36" s="268"/>
      <c r="AF36" s="268"/>
      <c r="AG36" s="264"/>
      <c r="AH36" s="266"/>
      <c r="AI36" s="267"/>
      <c r="AJ36" s="268"/>
      <c r="AK36" s="264"/>
    </row>
    <row r="37" spans="2:37" ht="10.5" customHeight="1" x14ac:dyDescent="0.2">
      <c r="B37" s="63"/>
      <c r="C37" s="187"/>
      <c r="D37" s="187"/>
      <c r="E37" s="187"/>
      <c r="F37" s="187"/>
      <c r="G37" s="187"/>
      <c r="H37" s="64">
        <v>1</v>
      </c>
      <c r="I37" s="64">
        <v>2</v>
      </c>
      <c r="J37" s="64">
        <v>3</v>
      </c>
      <c r="K37" s="64">
        <v>4</v>
      </c>
      <c r="L37" s="146"/>
      <c r="M37" s="64">
        <v>1</v>
      </c>
      <c r="N37" s="64">
        <v>2</v>
      </c>
      <c r="O37" s="64">
        <v>3</v>
      </c>
      <c r="P37" s="256">
        <v>4</v>
      </c>
      <c r="Q37" s="257"/>
      <c r="R37" s="65"/>
      <c r="S37" s="145"/>
      <c r="T37" s="138"/>
      <c r="U37" s="138"/>
      <c r="V37" s="138"/>
      <c r="W37" s="138"/>
      <c r="X37" s="143"/>
      <c r="Y37" s="258"/>
      <c r="Z37" s="259"/>
      <c r="AA37" s="259"/>
      <c r="AB37" s="259"/>
      <c r="AC37" s="301"/>
      <c r="AD37" s="265"/>
      <c r="AE37" s="268">
        <v>24</v>
      </c>
      <c r="AF37" s="268">
        <v>24</v>
      </c>
      <c r="AG37" s="263"/>
      <c r="AH37" s="265"/>
      <c r="AI37" s="267">
        <v>64</v>
      </c>
      <c r="AJ37" s="268">
        <v>64</v>
      </c>
      <c r="AK37" s="263"/>
    </row>
    <row r="38" spans="2:37" ht="3" customHeight="1" x14ac:dyDescent="0.2">
      <c r="B38" s="48"/>
      <c r="D38" s="43"/>
      <c r="E38" s="43"/>
      <c r="F38" s="43"/>
      <c r="G38" s="43"/>
      <c r="N38" s="66"/>
      <c r="O38" s="66"/>
      <c r="P38" s="66"/>
      <c r="Q38" s="66"/>
      <c r="R38" s="66"/>
      <c r="V38" s="43"/>
      <c r="W38" s="138"/>
      <c r="X38" s="143"/>
      <c r="Y38" s="302"/>
      <c r="Z38" s="300"/>
      <c r="AA38" s="300"/>
      <c r="AB38" s="300"/>
      <c r="AC38" s="301"/>
      <c r="AD38" s="266"/>
      <c r="AE38" s="268"/>
      <c r="AF38" s="268"/>
      <c r="AG38" s="264"/>
      <c r="AH38" s="266"/>
      <c r="AI38" s="267"/>
      <c r="AJ38" s="268"/>
      <c r="AK38" s="264"/>
    </row>
    <row r="39" spans="2:37" ht="12.75" customHeight="1" x14ac:dyDescent="0.2">
      <c r="B39" s="280" t="s">
        <v>126</v>
      </c>
      <c r="C39" s="280"/>
      <c r="D39" s="281" t="s">
        <v>127</v>
      </c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3"/>
      <c r="P39" s="287" t="s">
        <v>128</v>
      </c>
      <c r="Q39" s="288"/>
      <c r="R39" s="270" t="s">
        <v>129</v>
      </c>
      <c r="S39" s="271" t="s">
        <v>151</v>
      </c>
      <c r="T39" s="272"/>
      <c r="U39" s="272"/>
      <c r="V39" s="272"/>
      <c r="W39" s="273"/>
      <c r="X39" s="271" t="s">
        <v>130</v>
      </c>
      <c r="Y39" s="272"/>
      <c r="Z39" s="272"/>
      <c r="AA39" s="272"/>
      <c r="AB39" s="273"/>
      <c r="AC39" s="147"/>
      <c r="AD39" s="67"/>
      <c r="AE39" s="68">
        <v>25</v>
      </c>
      <c r="AF39" s="68">
        <v>25</v>
      </c>
      <c r="AG39" s="69"/>
      <c r="AH39" s="67"/>
      <c r="AI39" s="70">
        <v>65</v>
      </c>
      <c r="AJ39" s="70">
        <v>65</v>
      </c>
      <c r="AK39" s="69"/>
    </row>
    <row r="40" spans="2:37" ht="12.75" customHeight="1" x14ac:dyDescent="0.2">
      <c r="B40" s="280"/>
      <c r="C40" s="280"/>
      <c r="D40" s="284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6"/>
      <c r="P40" s="289"/>
      <c r="Q40" s="290"/>
      <c r="R40" s="270">
        <v>3</v>
      </c>
      <c r="S40" s="71">
        <v>1</v>
      </c>
      <c r="T40" s="72">
        <v>2</v>
      </c>
      <c r="U40" s="72">
        <v>3</v>
      </c>
      <c r="V40" s="72">
        <v>4</v>
      </c>
      <c r="W40" s="73">
        <v>5</v>
      </c>
      <c r="X40" s="71">
        <v>1</v>
      </c>
      <c r="Y40" s="72">
        <v>2</v>
      </c>
      <c r="Z40" s="72">
        <v>3</v>
      </c>
      <c r="AA40" s="72">
        <v>4</v>
      </c>
      <c r="AB40" s="73"/>
      <c r="AC40" s="129"/>
      <c r="AD40" s="67"/>
      <c r="AE40" s="68">
        <v>26</v>
      </c>
      <c r="AF40" s="68">
        <v>26</v>
      </c>
      <c r="AG40" s="69"/>
      <c r="AH40" s="67"/>
      <c r="AI40" s="70">
        <v>66</v>
      </c>
      <c r="AJ40" s="70">
        <v>66</v>
      </c>
      <c r="AK40" s="69"/>
    </row>
    <row r="41" spans="2:37" ht="12.75" customHeight="1" x14ac:dyDescent="0.2">
      <c r="B41" s="274"/>
      <c r="C41" s="274"/>
      <c r="D41" s="74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75"/>
      <c r="P41" s="276"/>
      <c r="Q41" s="277"/>
      <c r="R41" s="76"/>
      <c r="S41" s="77"/>
      <c r="T41" s="78"/>
      <c r="U41" s="78"/>
      <c r="V41" s="78"/>
      <c r="W41" s="79"/>
      <c r="X41" s="77"/>
      <c r="Y41" s="78"/>
      <c r="Z41" s="78"/>
      <c r="AA41" s="78"/>
      <c r="AB41" s="79"/>
      <c r="AC41" s="129"/>
      <c r="AD41" s="67"/>
      <c r="AE41" s="68">
        <v>27</v>
      </c>
      <c r="AF41" s="68">
        <v>27</v>
      </c>
      <c r="AG41" s="69"/>
      <c r="AH41" s="67"/>
      <c r="AI41" s="70">
        <v>67</v>
      </c>
      <c r="AJ41" s="70">
        <v>67</v>
      </c>
      <c r="AK41" s="69"/>
    </row>
    <row r="42" spans="2:37" ht="12.75" customHeight="1" x14ac:dyDescent="0.2">
      <c r="B42" s="278"/>
      <c r="C42" s="278"/>
      <c r="D42" s="80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0"/>
      <c r="P42" s="174"/>
      <c r="Q42" s="176"/>
      <c r="R42" s="81"/>
      <c r="S42" s="82"/>
      <c r="T42" s="83"/>
      <c r="U42" s="83"/>
      <c r="V42" s="83"/>
      <c r="W42" s="84"/>
      <c r="X42" s="82"/>
      <c r="Y42" s="83"/>
      <c r="Z42" s="83"/>
      <c r="AA42" s="83"/>
      <c r="AB42" s="84"/>
      <c r="AC42" s="129"/>
      <c r="AD42" s="67"/>
      <c r="AE42" s="68">
        <v>28</v>
      </c>
      <c r="AF42" s="68">
        <v>28</v>
      </c>
      <c r="AG42" s="69"/>
      <c r="AH42" s="67"/>
      <c r="AI42" s="70">
        <v>68</v>
      </c>
      <c r="AJ42" s="70">
        <v>68</v>
      </c>
      <c r="AK42" s="69"/>
    </row>
    <row r="43" spans="2:37" ht="12.75" customHeight="1" x14ac:dyDescent="0.2">
      <c r="B43" s="278"/>
      <c r="C43" s="278"/>
      <c r="D43" s="80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0"/>
      <c r="P43" s="174"/>
      <c r="Q43" s="176"/>
      <c r="R43" s="81"/>
      <c r="S43" s="82"/>
      <c r="T43" s="83"/>
      <c r="U43" s="83"/>
      <c r="V43" s="83"/>
      <c r="W43" s="84"/>
      <c r="X43" s="82"/>
      <c r="Y43" s="83"/>
      <c r="Z43" s="83"/>
      <c r="AA43" s="83"/>
      <c r="AB43" s="84"/>
      <c r="AC43" s="129"/>
      <c r="AD43" s="67"/>
      <c r="AE43" s="68">
        <v>29</v>
      </c>
      <c r="AF43" s="68">
        <v>29</v>
      </c>
      <c r="AG43" s="69"/>
      <c r="AH43" s="67"/>
      <c r="AI43" s="70">
        <v>69</v>
      </c>
      <c r="AJ43" s="70">
        <v>69</v>
      </c>
      <c r="AK43" s="69"/>
    </row>
    <row r="44" spans="2:37" ht="12.75" customHeight="1" x14ac:dyDescent="0.2">
      <c r="B44" s="278"/>
      <c r="C44" s="278"/>
      <c r="D44" s="80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0"/>
      <c r="P44" s="174"/>
      <c r="Q44" s="176"/>
      <c r="R44" s="81"/>
      <c r="S44" s="82"/>
      <c r="T44" s="83"/>
      <c r="U44" s="83"/>
      <c r="V44" s="83"/>
      <c r="W44" s="84"/>
      <c r="X44" s="82"/>
      <c r="Y44" s="83"/>
      <c r="Z44" s="83"/>
      <c r="AA44" s="83"/>
      <c r="AB44" s="84"/>
      <c r="AC44" s="129"/>
      <c r="AD44" s="67"/>
      <c r="AE44" s="68">
        <v>30</v>
      </c>
      <c r="AF44" s="68">
        <v>30</v>
      </c>
      <c r="AG44" s="69"/>
      <c r="AH44" s="67"/>
      <c r="AI44" s="70">
        <v>70</v>
      </c>
      <c r="AJ44" s="70">
        <v>70</v>
      </c>
      <c r="AK44" s="69"/>
    </row>
    <row r="45" spans="2:37" ht="12.75" customHeight="1" x14ac:dyDescent="0.2">
      <c r="B45" s="278"/>
      <c r="C45" s="278"/>
      <c r="D45" s="80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0"/>
      <c r="P45" s="174"/>
      <c r="Q45" s="176"/>
      <c r="R45" s="81"/>
      <c r="S45" s="82"/>
      <c r="T45" s="83"/>
      <c r="U45" s="83"/>
      <c r="V45" s="83"/>
      <c r="W45" s="84"/>
      <c r="X45" s="82"/>
      <c r="Y45" s="83"/>
      <c r="Z45" s="83"/>
      <c r="AA45" s="83"/>
      <c r="AB45" s="84"/>
      <c r="AC45" s="129"/>
      <c r="AD45" s="67"/>
      <c r="AE45" s="68">
        <v>31</v>
      </c>
      <c r="AF45" s="68">
        <v>31</v>
      </c>
      <c r="AG45" s="69"/>
      <c r="AH45" s="67"/>
      <c r="AI45" s="70">
        <v>71</v>
      </c>
      <c r="AJ45" s="70">
        <v>71</v>
      </c>
      <c r="AK45" s="69"/>
    </row>
    <row r="46" spans="2:37" x14ac:dyDescent="0.2">
      <c r="B46" s="278"/>
      <c r="C46" s="278"/>
      <c r="D46" s="80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0"/>
      <c r="P46" s="174"/>
      <c r="Q46" s="176"/>
      <c r="R46" s="81"/>
      <c r="S46" s="82"/>
      <c r="T46" s="83"/>
      <c r="U46" s="83"/>
      <c r="V46" s="83"/>
      <c r="W46" s="84"/>
      <c r="X46" s="82"/>
      <c r="Y46" s="83"/>
      <c r="Z46" s="83"/>
      <c r="AA46" s="83"/>
      <c r="AB46" s="84"/>
      <c r="AC46" s="129"/>
      <c r="AD46" s="67"/>
      <c r="AE46" s="68">
        <v>32</v>
      </c>
      <c r="AF46" s="68">
        <v>32</v>
      </c>
      <c r="AG46" s="69"/>
      <c r="AH46" s="67"/>
      <c r="AI46" s="70">
        <v>72</v>
      </c>
      <c r="AJ46" s="70">
        <v>72</v>
      </c>
      <c r="AK46" s="69"/>
    </row>
    <row r="47" spans="2:37" x14ac:dyDescent="0.2">
      <c r="B47" s="278"/>
      <c r="C47" s="278"/>
      <c r="D47" s="80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0"/>
      <c r="P47" s="174"/>
      <c r="Q47" s="176"/>
      <c r="R47" s="81"/>
      <c r="S47" s="82"/>
      <c r="T47" s="83"/>
      <c r="U47" s="83"/>
      <c r="V47" s="83"/>
      <c r="W47" s="84"/>
      <c r="X47" s="82"/>
      <c r="Y47" s="83"/>
      <c r="Z47" s="83"/>
      <c r="AA47" s="83"/>
      <c r="AB47" s="84"/>
      <c r="AC47" s="129"/>
      <c r="AD47" s="67"/>
      <c r="AE47" s="68">
        <v>33</v>
      </c>
      <c r="AF47" s="68">
        <v>33</v>
      </c>
      <c r="AG47" s="69"/>
      <c r="AH47" s="67"/>
      <c r="AI47" s="70">
        <v>73</v>
      </c>
      <c r="AJ47" s="70">
        <v>73</v>
      </c>
      <c r="AK47" s="69"/>
    </row>
    <row r="48" spans="2:37" x14ac:dyDescent="0.2">
      <c r="B48" s="278"/>
      <c r="C48" s="278"/>
      <c r="D48" s="80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0"/>
      <c r="P48" s="174"/>
      <c r="Q48" s="176"/>
      <c r="R48" s="81"/>
      <c r="S48" s="82"/>
      <c r="T48" s="83"/>
      <c r="U48" s="83"/>
      <c r="V48" s="83"/>
      <c r="W48" s="84"/>
      <c r="X48" s="82"/>
      <c r="Y48" s="83"/>
      <c r="Z48" s="83"/>
      <c r="AA48" s="83"/>
      <c r="AB48" s="84"/>
      <c r="AC48" s="129"/>
      <c r="AD48" s="67"/>
      <c r="AE48" s="68">
        <v>34</v>
      </c>
      <c r="AF48" s="68">
        <v>34</v>
      </c>
      <c r="AG48" s="69"/>
      <c r="AH48" s="67"/>
      <c r="AI48" s="70">
        <v>74</v>
      </c>
      <c r="AJ48" s="70">
        <v>74</v>
      </c>
      <c r="AK48" s="69"/>
    </row>
    <row r="49" spans="2:54" x14ac:dyDescent="0.2">
      <c r="B49" s="278"/>
      <c r="C49" s="278"/>
      <c r="D49" s="80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0"/>
      <c r="P49" s="174"/>
      <c r="Q49" s="176"/>
      <c r="R49" s="81"/>
      <c r="S49" s="82"/>
      <c r="T49" s="83"/>
      <c r="U49" s="83"/>
      <c r="V49" s="83"/>
      <c r="W49" s="84"/>
      <c r="X49" s="82"/>
      <c r="Y49" s="83"/>
      <c r="Z49" s="83"/>
      <c r="AA49" s="83"/>
      <c r="AB49" s="84"/>
      <c r="AC49" s="129"/>
      <c r="AD49" s="67"/>
      <c r="AE49" s="68">
        <v>35</v>
      </c>
      <c r="AF49" s="68">
        <v>35</v>
      </c>
      <c r="AG49" s="69"/>
      <c r="AH49" s="67"/>
      <c r="AI49" s="70">
        <v>75</v>
      </c>
      <c r="AJ49" s="70">
        <v>75</v>
      </c>
      <c r="AK49" s="69"/>
    </row>
    <row r="50" spans="2:54" x14ac:dyDescent="0.2">
      <c r="B50" s="278"/>
      <c r="C50" s="278"/>
      <c r="D50" s="80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0"/>
      <c r="P50" s="174"/>
      <c r="Q50" s="176"/>
      <c r="R50" s="81"/>
      <c r="S50" s="82"/>
      <c r="T50" s="83"/>
      <c r="U50" s="83"/>
      <c r="V50" s="83"/>
      <c r="W50" s="84"/>
      <c r="X50" s="82"/>
      <c r="Y50" s="83"/>
      <c r="Z50" s="83"/>
      <c r="AA50" s="83"/>
      <c r="AB50" s="84"/>
      <c r="AC50" s="129"/>
      <c r="AD50" s="67"/>
      <c r="AE50" s="68">
        <v>36</v>
      </c>
      <c r="AF50" s="68">
        <v>36</v>
      </c>
      <c r="AG50" s="69"/>
      <c r="AH50" s="67"/>
      <c r="AI50" s="70">
        <v>76</v>
      </c>
      <c r="AJ50" s="70">
        <v>76</v>
      </c>
      <c r="AK50" s="69"/>
    </row>
    <row r="51" spans="2:54" x14ac:dyDescent="0.2">
      <c r="B51" s="278"/>
      <c r="C51" s="278"/>
      <c r="D51" s="80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0"/>
      <c r="P51" s="174"/>
      <c r="Q51" s="176"/>
      <c r="R51" s="81"/>
      <c r="S51" s="82"/>
      <c r="T51" s="83"/>
      <c r="U51" s="83"/>
      <c r="V51" s="83"/>
      <c r="W51" s="84"/>
      <c r="X51" s="82"/>
      <c r="Y51" s="83"/>
      <c r="Z51" s="83"/>
      <c r="AA51" s="83"/>
      <c r="AB51" s="84"/>
      <c r="AC51" s="129"/>
      <c r="AD51" s="67"/>
      <c r="AE51" s="68">
        <v>37</v>
      </c>
      <c r="AF51" s="68">
        <v>37</v>
      </c>
      <c r="AG51" s="69"/>
      <c r="AH51" s="67"/>
      <c r="AI51" s="70">
        <v>77</v>
      </c>
      <c r="AJ51" s="70">
        <v>77</v>
      </c>
      <c r="AK51" s="69"/>
    </row>
    <row r="52" spans="2:54" x14ac:dyDescent="0.2">
      <c r="B52" s="278"/>
      <c r="C52" s="278"/>
      <c r="D52" s="80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0"/>
      <c r="P52" s="291"/>
      <c r="Q52" s="292"/>
      <c r="R52" s="81"/>
      <c r="S52" s="82"/>
      <c r="T52" s="83"/>
      <c r="U52" s="83"/>
      <c r="V52" s="83"/>
      <c r="W52" s="84"/>
      <c r="X52" s="130"/>
      <c r="Y52" s="131"/>
      <c r="Z52" s="131"/>
      <c r="AA52" s="131"/>
      <c r="AB52" s="132"/>
      <c r="AC52" s="129"/>
      <c r="AD52" s="67"/>
      <c r="AE52" s="68">
        <v>38</v>
      </c>
      <c r="AF52" s="68">
        <v>38</v>
      </c>
      <c r="AG52" s="69"/>
      <c r="AH52" s="67"/>
      <c r="AI52" s="70">
        <v>78</v>
      </c>
      <c r="AJ52" s="70">
        <v>78</v>
      </c>
      <c r="AK52" s="69"/>
    </row>
    <row r="53" spans="2:54" x14ac:dyDescent="0.2">
      <c r="B53" s="85"/>
      <c r="C53" s="293" t="s">
        <v>131</v>
      </c>
      <c r="D53" s="294"/>
      <c r="E53" s="295"/>
      <c r="F53" s="86"/>
      <c r="G53" s="275"/>
      <c r="H53" s="275"/>
      <c r="I53" s="275"/>
      <c r="J53" s="275"/>
      <c r="K53" s="275"/>
      <c r="L53" s="275"/>
      <c r="M53" s="275"/>
      <c r="N53" s="275"/>
      <c r="O53" s="75"/>
      <c r="P53" s="87"/>
      <c r="Q53" s="75"/>
      <c r="R53" s="75"/>
      <c r="S53" s="86"/>
      <c r="T53" s="88"/>
      <c r="U53" s="77"/>
      <c r="V53" s="78"/>
      <c r="W53" s="88"/>
      <c r="X53" s="133"/>
      <c r="Y53" s="134"/>
      <c r="Z53" s="135"/>
      <c r="AA53" s="135"/>
      <c r="AB53" s="135"/>
      <c r="AC53" s="112"/>
      <c r="AD53" s="67"/>
      <c r="AE53" s="68">
        <v>39</v>
      </c>
      <c r="AF53" s="68">
        <v>39</v>
      </c>
      <c r="AG53" s="69"/>
      <c r="AH53" s="67"/>
      <c r="AI53" s="70">
        <v>79</v>
      </c>
      <c r="AJ53" s="70">
        <v>79</v>
      </c>
      <c r="AK53" s="69"/>
    </row>
    <row r="54" spans="2:54" ht="12.75" customHeight="1" x14ac:dyDescent="0.2">
      <c r="B54" s="89"/>
      <c r="C54" s="296" t="s">
        <v>132</v>
      </c>
      <c r="D54" s="297"/>
      <c r="E54" s="298"/>
      <c r="F54" s="90"/>
      <c r="G54" s="299"/>
      <c r="H54" s="299"/>
      <c r="I54" s="299"/>
      <c r="J54" s="299"/>
      <c r="K54" s="299"/>
      <c r="L54" s="299"/>
      <c r="M54" s="299"/>
      <c r="N54" s="299"/>
      <c r="O54" s="91"/>
      <c r="P54" s="92"/>
      <c r="Q54" s="91"/>
      <c r="R54" s="91"/>
      <c r="S54" s="93"/>
      <c r="T54" s="94"/>
      <c r="U54" s="95"/>
      <c r="V54" s="96"/>
      <c r="W54" s="94"/>
      <c r="X54" s="139"/>
      <c r="Y54" s="137"/>
      <c r="Z54" s="140"/>
      <c r="AA54" s="140"/>
      <c r="AB54" s="140"/>
      <c r="AC54" s="112"/>
      <c r="AD54" s="97"/>
      <c r="AE54" s="98">
        <v>40</v>
      </c>
      <c r="AF54" s="98">
        <v>40</v>
      </c>
      <c r="AG54" s="99"/>
      <c r="AH54" s="97"/>
      <c r="AI54" s="100">
        <v>80</v>
      </c>
      <c r="AJ54" s="100">
        <v>80</v>
      </c>
      <c r="AK54" s="99"/>
    </row>
    <row r="55" spans="2:54" ht="3" customHeight="1" x14ac:dyDescent="0.2">
      <c r="B55" s="101"/>
      <c r="C55" s="102"/>
      <c r="D55" s="308" t="s">
        <v>134</v>
      </c>
      <c r="E55" s="308"/>
      <c r="F55" s="308"/>
      <c r="G55" s="308"/>
      <c r="H55" s="308"/>
      <c r="I55" s="308"/>
      <c r="J55" s="309" t="s">
        <v>135</v>
      </c>
      <c r="K55" s="309"/>
      <c r="L55" s="309"/>
      <c r="M55" s="309"/>
      <c r="N55" s="37"/>
      <c r="O55" s="37"/>
      <c r="P55" s="37"/>
      <c r="Q55" s="37"/>
      <c r="R55" s="37"/>
      <c r="S55" s="37"/>
      <c r="T55" s="309" t="s">
        <v>136</v>
      </c>
      <c r="U55" s="309"/>
      <c r="V55" s="309"/>
      <c r="Z55" s="49"/>
      <c r="AA55" s="48"/>
      <c r="AB55" s="138"/>
      <c r="AC55" s="55"/>
      <c r="AD55" s="55"/>
      <c r="AE55" s="55"/>
      <c r="AF55" s="55"/>
      <c r="AG55" s="55"/>
      <c r="AH55" s="55"/>
      <c r="AI55" s="103"/>
      <c r="AJ55" s="55"/>
      <c r="AK55" s="55"/>
      <c r="AL55" s="47"/>
      <c r="AQ55" s="44"/>
      <c r="AT55" s="35"/>
      <c r="AU55" s="9"/>
      <c r="AV55" s="9"/>
      <c r="AW55" s="9"/>
      <c r="AX55" s="9"/>
      <c r="AY55" s="9"/>
      <c r="AZ55" s="9"/>
      <c r="BA55" s="44"/>
      <c r="BB55" s="42"/>
    </row>
    <row r="56" spans="2:54" ht="10.5" customHeight="1" x14ac:dyDescent="0.2">
      <c r="B56" s="48"/>
      <c r="D56" s="182"/>
      <c r="E56" s="182"/>
      <c r="F56" s="182"/>
      <c r="G56" s="182"/>
      <c r="H56" s="182"/>
      <c r="I56" s="182"/>
      <c r="J56" s="306"/>
      <c r="K56" s="306"/>
      <c r="L56" s="306"/>
      <c r="M56" s="306"/>
      <c r="N56" s="307"/>
      <c r="O56" s="307"/>
      <c r="P56" s="307"/>
      <c r="Q56" s="38"/>
      <c r="T56" s="306"/>
      <c r="U56" s="306"/>
      <c r="V56" s="306"/>
      <c r="W56" s="307"/>
      <c r="X56" s="307"/>
      <c r="Y56" s="307"/>
      <c r="AA56" s="48"/>
      <c r="AB56" s="304" t="s">
        <v>137</v>
      </c>
      <c r="AC56" s="304"/>
      <c r="AD56" s="304"/>
      <c r="AE56" s="304"/>
      <c r="AF56" s="304"/>
      <c r="AG56" s="304"/>
      <c r="AH56" s="104"/>
      <c r="AI56" s="303" t="s">
        <v>138</v>
      </c>
      <c r="AJ56" s="304"/>
      <c r="AK56" s="304"/>
      <c r="AL56" s="305"/>
    </row>
    <row r="57" spans="2:54" ht="3" customHeight="1" x14ac:dyDescent="0.2">
      <c r="B57" s="48"/>
      <c r="D57" s="182" t="s">
        <v>139</v>
      </c>
      <c r="E57" s="182"/>
      <c r="F57" s="182"/>
      <c r="G57" s="182"/>
      <c r="H57" s="182"/>
      <c r="I57" s="182"/>
      <c r="J57" s="306" t="s">
        <v>135</v>
      </c>
      <c r="K57" s="306"/>
      <c r="L57" s="306"/>
      <c r="M57" s="306"/>
      <c r="N57" s="38"/>
      <c r="O57" s="38"/>
      <c r="P57" s="38"/>
      <c r="Q57" s="38"/>
      <c r="T57" s="306" t="s">
        <v>136</v>
      </c>
      <c r="U57" s="306"/>
      <c r="V57" s="306"/>
      <c r="W57" s="38"/>
      <c r="X57" s="38"/>
      <c r="Y57" s="38"/>
      <c r="AA57" s="48"/>
      <c r="AB57" s="304"/>
      <c r="AC57" s="304"/>
      <c r="AD57" s="304"/>
      <c r="AE57" s="304"/>
      <c r="AF57" s="304"/>
      <c r="AG57" s="304"/>
      <c r="AH57" s="104"/>
      <c r="AI57" s="303"/>
      <c r="AJ57" s="304"/>
      <c r="AK57" s="304"/>
      <c r="AL57" s="305"/>
    </row>
    <row r="58" spans="2:54" ht="10.5" customHeight="1" x14ac:dyDescent="0.2">
      <c r="B58" s="48"/>
      <c r="D58" s="182"/>
      <c r="E58" s="182"/>
      <c r="F58" s="182"/>
      <c r="G58" s="182"/>
      <c r="H58" s="182"/>
      <c r="I58" s="182"/>
      <c r="J58" s="306"/>
      <c r="K58" s="306"/>
      <c r="L58" s="306"/>
      <c r="M58" s="306"/>
      <c r="N58" s="307"/>
      <c r="O58" s="307"/>
      <c r="P58" s="307"/>
      <c r="Q58" s="38"/>
      <c r="T58" s="306"/>
      <c r="U58" s="306"/>
      <c r="V58" s="306"/>
      <c r="W58" s="307"/>
      <c r="X58" s="307"/>
      <c r="Y58" s="307"/>
      <c r="AA58" s="48"/>
      <c r="AB58" s="304"/>
      <c r="AC58" s="304"/>
      <c r="AD58" s="304"/>
      <c r="AE58" s="304"/>
      <c r="AF58" s="304"/>
      <c r="AG58" s="304"/>
      <c r="AH58" s="104"/>
      <c r="AI58" s="303"/>
      <c r="AJ58" s="304"/>
      <c r="AK58" s="304"/>
      <c r="AL58" s="305"/>
    </row>
    <row r="59" spans="2:54" ht="3" customHeight="1" x14ac:dyDescent="0.2">
      <c r="B59" s="48"/>
      <c r="D59" s="182" t="s">
        <v>36</v>
      </c>
      <c r="E59" s="182"/>
      <c r="F59" s="182"/>
      <c r="G59" s="182"/>
      <c r="H59" s="182"/>
      <c r="I59" s="182"/>
      <c r="J59" s="182" t="s">
        <v>112</v>
      </c>
      <c r="K59" s="182"/>
      <c r="L59" s="182"/>
      <c r="M59" s="182"/>
      <c r="N59" s="38"/>
      <c r="O59" s="38"/>
      <c r="P59" s="38"/>
      <c r="Q59" s="38"/>
      <c r="T59" s="182" t="s">
        <v>113</v>
      </c>
      <c r="U59" s="182"/>
      <c r="V59" s="182"/>
      <c r="W59" s="38"/>
      <c r="X59" s="38"/>
      <c r="Y59" s="38"/>
      <c r="AA59" s="48"/>
      <c r="AB59" s="105"/>
      <c r="AC59" s="105"/>
      <c r="AD59" s="105"/>
      <c r="AE59" s="105"/>
      <c r="AF59" s="105"/>
      <c r="AG59" s="105"/>
      <c r="AH59" s="105"/>
      <c r="AI59" s="106"/>
      <c r="AJ59" s="105"/>
      <c r="AK59" s="105"/>
      <c r="AL59" s="49"/>
      <c r="AQ59" s="44"/>
      <c r="AT59" s="35"/>
      <c r="AU59" s="9"/>
      <c r="AV59" s="9"/>
      <c r="AW59" s="9"/>
      <c r="AX59" s="9"/>
      <c r="AY59" s="9"/>
      <c r="AZ59" s="9"/>
      <c r="BA59" s="44"/>
      <c r="BB59" s="42"/>
    </row>
    <row r="60" spans="2:54" ht="12.75" customHeight="1" x14ac:dyDescent="0.2">
      <c r="B60" s="48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307"/>
      <c r="O60" s="307"/>
      <c r="P60" s="307"/>
      <c r="Q60" s="38"/>
      <c r="T60" s="182"/>
      <c r="U60" s="182"/>
      <c r="V60" s="182"/>
      <c r="W60" s="107"/>
      <c r="X60" s="107"/>
      <c r="Y60" s="107"/>
      <c r="AA60" s="48"/>
      <c r="AB60" s="105"/>
      <c r="AC60" s="105"/>
      <c r="AD60" s="105"/>
      <c r="AE60" s="105"/>
      <c r="AF60" s="105"/>
      <c r="AG60" s="105"/>
      <c r="AH60" s="105"/>
      <c r="AI60" s="106"/>
      <c r="AJ60" s="108"/>
      <c r="AK60" s="109"/>
      <c r="AL60" s="49"/>
    </row>
    <row r="61" spans="2:54" ht="3" customHeight="1" x14ac:dyDescent="0.2">
      <c r="B61" s="48"/>
      <c r="D61" s="182" t="s">
        <v>140</v>
      </c>
      <c r="E61" s="182"/>
      <c r="F61" s="182"/>
      <c r="G61" s="182"/>
      <c r="H61" s="182"/>
      <c r="I61" s="182"/>
      <c r="J61" s="182"/>
      <c r="K61" s="182"/>
      <c r="L61" s="182"/>
      <c r="M61" s="182"/>
      <c r="N61" s="38"/>
      <c r="O61" s="38"/>
      <c r="P61" s="38"/>
      <c r="Q61" s="38"/>
      <c r="AA61" s="48"/>
      <c r="AB61" s="110"/>
      <c r="AI61" s="48"/>
      <c r="AJ61" s="48"/>
      <c r="AK61" s="49"/>
      <c r="AL61" s="49"/>
    </row>
    <row r="62" spans="2:54" ht="10.5" customHeight="1" x14ac:dyDescent="0.2">
      <c r="B62" s="48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AA62" s="48"/>
      <c r="AB62" s="111"/>
      <c r="AC62" s="111"/>
      <c r="AD62" s="111"/>
      <c r="AE62" s="111"/>
      <c r="AF62" s="111"/>
      <c r="AG62" s="111"/>
      <c r="AH62" s="112"/>
      <c r="AI62" s="113"/>
      <c r="AJ62" s="71"/>
      <c r="AK62" s="73"/>
      <c r="AL62" s="49"/>
    </row>
    <row r="63" spans="2:54" ht="3" customHeight="1" x14ac:dyDescent="0.2">
      <c r="B63" s="50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51"/>
      <c r="AA63" s="50"/>
      <c r="AB63" s="43"/>
      <c r="AC63" s="43"/>
      <c r="AD63" s="43"/>
      <c r="AE63" s="43"/>
      <c r="AF63" s="114"/>
      <c r="AG63" s="114"/>
      <c r="AH63" s="43"/>
      <c r="AI63" s="50"/>
      <c r="AJ63" s="115"/>
      <c r="AK63" s="115"/>
      <c r="AL63" s="51"/>
    </row>
    <row r="64" spans="2:54" ht="2.25" customHeight="1" x14ac:dyDescent="0.2">
      <c r="B64" s="103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116"/>
      <c r="AB64" s="116"/>
      <c r="AC64" s="55"/>
      <c r="AD64" s="55"/>
      <c r="AE64" s="55"/>
      <c r="AF64" s="55"/>
      <c r="AG64" s="55"/>
      <c r="AH64" s="55"/>
      <c r="AI64" s="55"/>
      <c r="AJ64" s="55"/>
      <c r="AK64" s="55"/>
      <c r="AL64" s="47"/>
    </row>
    <row r="65" spans="2:55" ht="12.75" customHeight="1" x14ac:dyDescent="0.2">
      <c r="B65" s="310" t="s">
        <v>141</v>
      </c>
      <c r="C65" s="311"/>
      <c r="D65" s="311"/>
      <c r="E65" s="311"/>
      <c r="F65" s="311"/>
      <c r="G65" s="311"/>
      <c r="H65" s="311"/>
      <c r="I65" s="311"/>
      <c r="J65" s="312" t="str">
        <f>VLOOKUP(H1,AR:BD,9,0)</f>
        <v>RIST</v>
      </c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249"/>
      <c r="V65" s="249"/>
      <c r="W65" s="249"/>
      <c r="AF65" s="38"/>
      <c r="AG65" s="38"/>
      <c r="AH65" s="38"/>
      <c r="AI65" s="38"/>
      <c r="AJ65" s="38"/>
      <c r="AK65" s="38"/>
      <c r="AL65" s="49"/>
    </row>
    <row r="66" spans="2:55" ht="3" customHeight="1" x14ac:dyDescent="0.2">
      <c r="B66" s="117"/>
      <c r="C66" s="37"/>
      <c r="D66" s="37"/>
      <c r="E66" s="37"/>
      <c r="F66" s="37"/>
      <c r="G66" s="37"/>
      <c r="H66" s="37"/>
      <c r="I66" s="37"/>
      <c r="J66" s="118"/>
      <c r="AL66" s="49"/>
    </row>
    <row r="67" spans="2:55" ht="2.25" customHeight="1" x14ac:dyDescent="0.2">
      <c r="B67" s="117"/>
      <c r="C67" s="37"/>
      <c r="D67" s="37"/>
      <c r="E67" s="37"/>
      <c r="F67" s="37"/>
      <c r="G67" s="37"/>
      <c r="H67" s="37"/>
      <c r="I67" s="37"/>
      <c r="J67" s="118"/>
      <c r="AA67" s="119"/>
      <c r="AB67" s="119"/>
      <c r="AL67" s="49"/>
    </row>
    <row r="68" spans="2:55" ht="12.75" customHeight="1" x14ac:dyDescent="0.2">
      <c r="B68" s="310" t="s">
        <v>142</v>
      </c>
      <c r="C68" s="311"/>
      <c r="D68" s="311"/>
      <c r="E68" s="311"/>
      <c r="F68" s="311"/>
      <c r="G68" s="311"/>
      <c r="H68" s="311"/>
      <c r="I68" s="311"/>
      <c r="J68" s="312" t="str">
        <f>VLOOKUP(H1,AR:BD,9,0)</f>
        <v>RIST</v>
      </c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249" t="s">
        <v>117</v>
      </c>
      <c r="V68" s="249"/>
      <c r="W68" s="249"/>
      <c r="X68" s="83"/>
      <c r="Z68" s="83"/>
      <c r="AA68" s="83"/>
      <c r="AB68" s="83"/>
      <c r="AC68" s="83"/>
      <c r="AD68" s="83"/>
      <c r="AF68" s="111"/>
      <c r="AG68" s="111"/>
      <c r="AH68" s="111"/>
      <c r="AI68" s="111"/>
      <c r="AJ68" s="111"/>
      <c r="AK68" s="111"/>
      <c r="AL68" s="49"/>
    </row>
    <row r="69" spans="2:55" ht="3" customHeight="1" x14ac:dyDescent="0.2">
      <c r="B69" s="48"/>
      <c r="J69" s="118"/>
      <c r="AL69" s="49"/>
    </row>
    <row r="70" spans="2:55" ht="2.25" customHeight="1" x14ac:dyDescent="0.2">
      <c r="B70" s="48"/>
      <c r="J70" s="118"/>
      <c r="AA70" s="119"/>
      <c r="AB70" s="119"/>
      <c r="AL70" s="49"/>
    </row>
    <row r="71" spans="2:55" ht="12.75" customHeight="1" x14ac:dyDescent="0.2">
      <c r="B71" s="310"/>
      <c r="C71" s="311"/>
      <c r="D71" s="311"/>
      <c r="E71" s="311"/>
      <c r="F71" s="311"/>
      <c r="G71" s="311"/>
      <c r="H71" s="311"/>
      <c r="I71" s="311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249"/>
      <c r="V71" s="249"/>
      <c r="W71" s="249"/>
      <c r="AF71" s="38"/>
      <c r="AG71" s="38"/>
      <c r="AH71" s="38"/>
      <c r="AI71" s="38"/>
      <c r="AJ71" s="38"/>
      <c r="AK71" s="38"/>
      <c r="AL71" s="49"/>
    </row>
    <row r="72" spans="2:55" ht="2.25" customHeight="1" x14ac:dyDescent="0.2">
      <c r="B72" s="48"/>
      <c r="J72" s="118"/>
      <c r="AA72" s="119"/>
      <c r="AB72" s="119"/>
      <c r="AL72" s="49"/>
    </row>
    <row r="73" spans="2:55" ht="12.75" customHeight="1" x14ac:dyDescent="0.2">
      <c r="B73" s="310"/>
      <c r="C73" s="311"/>
      <c r="D73" s="311"/>
      <c r="E73" s="311"/>
      <c r="F73" s="311"/>
      <c r="G73" s="311"/>
      <c r="H73" s="311"/>
      <c r="I73" s="311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249" t="s">
        <v>120</v>
      </c>
      <c r="V73" s="249"/>
      <c r="W73" s="249"/>
      <c r="X73" s="83"/>
      <c r="Z73" s="83"/>
      <c r="AA73" s="83"/>
      <c r="AB73" s="83"/>
      <c r="AC73" s="83"/>
      <c r="AD73" s="83"/>
      <c r="AF73" s="111"/>
      <c r="AG73" s="111"/>
      <c r="AH73" s="111"/>
      <c r="AI73" s="111"/>
      <c r="AJ73" s="111"/>
      <c r="AK73" s="111"/>
      <c r="AL73" s="49"/>
    </row>
    <row r="74" spans="2:55" ht="3" customHeight="1" x14ac:dyDescent="0.2">
      <c r="B74" s="50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51"/>
      <c r="AQ74" s="44"/>
      <c r="AT74" s="35"/>
      <c r="AU74" s="9"/>
      <c r="AV74" s="9"/>
      <c r="AW74" s="9"/>
      <c r="AX74" s="9"/>
      <c r="AY74" s="9"/>
      <c r="AZ74" s="9"/>
      <c r="BA74" s="44"/>
      <c r="BB74" s="42"/>
    </row>
    <row r="75" spans="2:55" s="120" customFormat="1" x14ac:dyDescent="0.2">
      <c r="B75" s="120" t="s">
        <v>143</v>
      </c>
      <c r="AL75" s="121" t="s">
        <v>152</v>
      </c>
      <c r="AO75" s="122"/>
      <c r="AP75" s="123"/>
      <c r="AQ75" s="44"/>
      <c r="AR75" s="3"/>
      <c r="AS75" s="38"/>
      <c r="AT75" s="35"/>
      <c r="AU75" s="9"/>
      <c r="AV75" s="9"/>
      <c r="AW75" s="9"/>
      <c r="AX75" s="9"/>
      <c r="AY75" s="9"/>
      <c r="AZ75" s="9"/>
      <c r="BA75" s="44"/>
      <c r="BB75" s="42"/>
      <c r="BC75" s="3"/>
    </row>
    <row r="76" spans="2:55" x14ac:dyDescent="0.2">
      <c r="AQ76" s="44"/>
      <c r="AT76" s="35"/>
      <c r="AU76" s="9"/>
      <c r="AV76" s="9"/>
      <c r="AW76" s="9"/>
      <c r="AX76" s="9"/>
      <c r="AY76" s="9"/>
      <c r="AZ76" s="9"/>
      <c r="BA76" s="44"/>
      <c r="BB76" s="42"/>
    </row>
    <row r="77" spans="2:55" x14ac:dyDescent="0.2">
      <c r="AQ77" s="44"/>
      <c r="AT77" s="35"/>
      <c r="AU77" s="9"/>
      <c r="AV77" s="9"/>
      <c r="AW77" s="9"/>
      <c r="AX77" s="9"/>
      <c r="AY77" s="9"/>
      <c r="AZ77" s="9"/>
      <c r="BA77" s="44"/>
      <c r="BB77" s="42"/>
    </row>
    <row r="78" spans="2:55" x14ac:dyDescent="0.2">
      <c r="AQ78" s="44"/>
      <c r="AT78" s="35"/>
      <c r="AU78" s="9"/>
      <c r="AV78" s="9"/>
      <c r="AW78" s="9"/>
      <c r="AX78" s="9"/>
      <c r="AY78" s="9"/>
      <c r="AZ78" s="9"/>
      <c r="BA78" s="44"/>
      <c r="BB78" s="42"/>
    </row>
    <row r="79" spans="2:55" x14ac:dyDescent="0.2">
      <c r="AQ79" s="44"/>
      <c r="AT79" s="35"/>
      <c r="AU79" s="9"/>
      <c r="AV79" s="9"/>
      <c r="AW79" s="9"/>
      <c r="AX79" s="9"/>
      <c r="AY79" s="9"/>
      <c r="AZ79" s="9"/>
      <c r="BA79" s="44"/>
      <c r="BB79" s="42"/>
    </row>
    <row r="80" spans="2:55" x14ac:dyDescent="0.2">
      <c r="AQ80" s="44"/>
      <c r="AT80" s="35"/>
      <c r="AU80" s="9"/>
      <c r="AV80" s="9"/>
      <c r="AW80" s="9"/>
      <c r="AX80" s="9"/>
      <c r="AY80" s="9"/>
      <c r="AZ80" s="9"/>
      <c r="BA80" s="44"/>
      <c r="BB80" s="42"/>
    </row>
    <row r="81" spans="43:54" x14ac:dyDescent="0.2">
      <c r="AQ81" s="44"/>
      <c r="AT81" s="35"/>
      <c r="AU81" s="9"/>
      <c r="AV81" s="9"/>
      <c r="AW81" s="9"/>
      <c r="AX81" s="9"/>
      <c r="AY81" s="9"/>
      <c r="AZ81" s="9"/>
      <c r="BA81" s="44"/>
      <c r="BB81" s="42"/>
    </row>
    <row r="82" spans="43:54" x14ac:dyDescent="0.2">
      <c r="AQ82" s="44"/>
      <c r="AT82" s="35"/>
      <c r="AU82" s="9"/>
      <c r="AV82" s="9"/>
      <c r="AW82" s="9"/>
      <c r="AX82" s="9"/>
      <c r="AY82" s="9"/>
      <c r="AZ82" s="9"/>
      <c r="BA82" s="44"/>
      <c r="BB82" s="42"/>
    </row>
    <row r="83" spans="43:54" x14ac:dyDescent="0.2">
      <c r="AQ83" s="44"/>
      <c r="AT83" s="35"/>
      <c r="AU83" s="9"/>
      <c r="AV83" s="9"/>
      <c r="AW83" s="9"/>
      <c r="AX83" s="9"/>
      <c r="AY83" s="9"/>
      <c r="AZ83" s="9"/>
      <c r="BA83" s="44"/>
      <c r="BB83" s="42"/>
    </row>
    <row r="84" spans="43:54" x14ac:dyDescent="0.2">
      <c r="AQ84" s="44"/>
      <c r="AT84" s="35"/>
      <c r="AU84" s="9"/>
      <c r="AV84" s="9"/>
      <c r="AW84" s="9"/>
      <c r="AX84" s="9"/>
      <c r="AY84" s="9"/>
      <c r="AZ84" s="9"/>
    </row>
    <row r="85" spans="43:54" x14ac:dyDescent="0.2">
      <c r="AQ85" s="44"/>
      <c r="AT85" s="35"/>
      <c r="AU85" s="9"/>
      <c r="AV85" s="9"/>
      <c r="AW85" s="9"/>
      <c r="AX85" s="9"/>
      <c r="AY85" s="9"/>
      <c r="AZ85" s="9"/>
    </row>
    <row r="86" spans="43:54" x14ac:dyDescent="0.2">
      <c r="AQ86" s="44"/>
      <c r="AT86" s="35"/>
      <c r="AU86" s="9"/>
      <c r="AV86" s="9"/>
      <c r="AW86" s="9"/>
      <c r="AX86" s="9"/>
      <c r="AY86" s="9"/>
      <c r="AZ86" s="9"/>
    </row>
    <row r="87" spans="43:54" x14ac:dyDescent="0.2">
      <c r="AQ87" s="44"/>
      <c r="AT87" s="35"/>
      <c r="AU87" s="9"/>
      <c r="AV87" s="9"/>
      <c r="AW87" s="9"/>
      <c r="AX87" s="9"/>
      <c r="AY87" s="9"/>
      <c r="AZ87" s="9"/>
    </row>
    <row r="101" spans="43:55" x14ac:dyDescent="0.2">
      <c r="AQ101" s="44"/>
      <c r="AS101" s="45"/>
    </row>
    <row r="102" spans="43:55" x14ac:dyDescent="0.2">
      <c r="AQ102" s="44"/>
      <c r="AS102" s="45"/>
    </row>
    <row r="103" spans="43:55" x14ac:dyDescent="0.2">
      <c r="AQ103" s="44" t="s">
        <v>144</v>
      </c>
      <c r="AR103" s="3" t="s">
        <v>145</v>
      </c>
      <c r="AS103" s="38" t="s">
        <v>42</v>
      </c>
      <c r="AT103" s="44" t="s">
        <v>7</v>
      </c>
      <c r="AU103" s="3" t="s">
        <v>8</v>
      </c>
      <c r="AV103" s="3" t="s">
        <v>27</v>
      </c>
      <c r="AW103" s="3" t="s">
        <v>29</v>
      </c>
      <c r="AX103" s="3" t="s">
        <v>146</v>
      </c>
      <c r="AY103" s="3" t="s">
        <v>147</v>
      </c>
      <c r="AZ103" s="3" t="s">
        <v>11</v>
      </c>
      <c r="BA103" s="3" t="s">
        <v>148</v>
      </c>
      <c r="BB103" s="3" t="s">
        <v>149</v>
      </c>
      <c r="BC103" s="3" t="s">
        <v>150</v>
      </c>
    </row>
    <row r="104" spans="43:55" x14ac:dyDescent="0.2">
      <c r="AQ104" s="44" t="str">
        <f>'M12, Runde 1'!A16</f>
        <v>U12-1</v>
      </c>
      <c r="AR104" s="3">
        <f>'M12, Runde 1'!D16</f>
        <v>1</v>
      </c>
      <c r="AS104" s="38" t="str">
        <f>'M12, Runde 1'!F16</f>
        <v>A</v>
      </c>
      <c r="AT104" s="35" t="str">
        <f>'M12, Runde 1'!I16</f>
        <v>9:30</v>
      </c>
      <c r="AU104" s="9">
        <f>'M12, Runde 1'!L16</f>
        <v>2</v>
      </c>
      <c r="AV104" s="9" t="str">
        <f>'M12, Runde 1'!N16</f>
        <v>TOWE</v>
      </c>
      <c r="AW104" s="9" t="str">
        <f>'M12, Runde 1'!R16</f>
        <v>SCAL</v>
      </c>
      <c r="AX104" s="9" t="str">
        <f>'M12, Runde 1'!AB16</f>
        <v>OTT</v>
      </c>
      <c r="AY104" s="9" t="str">
        <f>'M12, Runde 1'!AF16</f>
        <v>RIST</v>
      </c>
      <c r="AZ104" s="9" t="str">
        <f>'M12, Runde 1'!AK16</f>
        <v>RIST</v>
      </c>
      <c r="BA104" s="44" t="str">
        <f>AQ104</f>
        <v>U12-1</v>
      </c>
      <c r="BB104" s="42">
        <v>45080</v>
      </c>
      <c r="BC104" s="3" t="str">
        <f>IF(OR(AU104=3,AU104=4),"LAFU1 / Feld ","KGSE / Feld ")</f>
        <v xml:space="preserve">KGSE / Feld </v>
      </c>
    </row>
    <row r="105" spans="43:55" x14ac:dyDescent="0.2">
      <c r="AQ105" s="44" t="str">
        <f>'M12, Runde 1'!A17</f>
        <v>U12-1</v>
      </c>
      <c r="AR105" s="3">
        <f>'M12, Runde 1'!D17</f>
        <v>2</v>
      </c>
      <c r="AS105" s="38" t="str">
        <f>'M12, Runde 1'!F17</f>
        <v>B</v>
      </c>
      <c r="AT105" s="35" t="str">
        <f>'M12, Runde 1'!I17</f>
        <v>10:20</v>
      </c>
      <c r="AU105" s="9">
        <f>'M12, Runde 1'!L17</f>
        <v>1</v>
      </c>
      <c r="AV105" s="9" t="str">
        <f>'M12, Runde 1'!N17</f>
        <v>ATSV</v>
      </c>
      <c r="AW105" s="9" t="str">
        <f>'M12, Runde 1'!R17</f>
        <v>RIST</v>
      </c>
      <c r="AX105" s="9" t="str">
        <f>'M12, Runde 1'!AB17</f>
        <v>HWBA</v>
      </c>
      <c r="AY105" s="9" t="str">
        <f>'M12, Runde 1'!AF17</f>
        <v>OTT</v>
      </c>
      <c r="AZ105" s="9" t="str">
        <f>'M12, Runde 1'!AK17</f>
        <v>TOWE</v>
      </c>
      <c r="BA105" s="44" t="str">
        <f t="shared" ref="BA105:BA108" si="0">AQ105</f>
        <v>U12-1</v>
      </c>
      <c r="BB105" s="42">
        <v>45080</v>
      </c>
      <c r="BC105" s="3" t="str">
        <f t="shared" ref="BC105:BC108" si="1">IF(OR(AU105=3,AU105=4),"LAFU1 / Feld ","KGSE / Feld ")</f>
        <v xml:space="preserve">KGSE / Feld </v>
      </c>
    </row>
    <row r="106" spans="43:55" x14ac:dyDescent="0.2">
      <c r="AQ106" s="44" t="str">
        <f>'M12, Runde 1'!A18</f>
        <v>U12-1</v>
      </c>
      <c r="AR106" s="3">
        <f>'M12, Runde 1'!D18</f>
        <v>3</v>
      </c>
      <c r="AS106" s="38" t="str">
        <f>'M12, Runde 1'!F18</f>
        <v>C</v>
      </c>
      <c r="AT106" s="35" t="str">
        <f>'M12, Runde 1'!I18</f>
        <v>10:20</v>
      </c>
      <c r="AU106" s="9">
        <f>'M12, Runde 1'!L18</f>
        <v>2</v>
      </c>
      <c r="AV106" s="9" t="str">
        <f>'M12, Runde 1'!N18</f>
        <v>OTT</v>
      </c>
      <c r="AW106" s="9" t="str">
        <f>'M12, Runde 1'!R18</f>
        <v>BCH</v>
      </c>
      <c r="AX106" s="9" t="str">
        <f>'M12, Runde 1'!AB18</f>
        <v>RIST</v>
      </c>
      <c r="AY106" s="9" t="str">
        <f>'M12, Runde 1'!AF18</f>
        <v>TOWE</v>
      </c>
      <c r="AZ106" s="9" t="str">
        <f>'M12, Runde 1'!AK18</f>
        <v>SCAL</v>
      </c>
      <c r="BA106" s="44" t="str">
        <f t="shared" si="0"/>
        <v>U12-1</v>
      </c>
      <c r="BB106" s="42">
        <v>45080</v>
      </c>
      <c r="BC106" s="3" t="str">
        <f t="shared" si="1"/>
        <v xml:space="preserve">KGSE / Feld </v>
      </c>
    </row>
    <row r="107" spans="43:55" x14ac:dyDescent="0.2">
      <c r="AQ107" s="44" t="str">
        <f>'M12, Runde 1'!A19</f>
        <v>U12-1</v>
      </c>
      <c r="AR107" s="3">
        <f>'M12, Runde 1'!D19</f>
        <v>4</v>
      </c>
      <c r="AS107" s="38" t="str">
        <f>'M12, Runde 1'!F19</f>
        <v>D</v>
      </c>
      <c r="AT107" s="35" t="str">
        <f>'M12, Runde 1'!I19</f>
        <v>11:10</v>
      </c>
      <c r="AU107" s="9">
        <f>'M12, Runde 1'!L19</f>
        <v>1</v>
      </c>
      <c r="AV107" s="9" t="str">
        <f>'M12, Runde 1'!N19</f>
        <v>HHT</v>
      </c>
      <c r="AW107" s="9" t="str">
        <f>'M12, Runde 1'!R19</f>
        <v>TSGB</v>
      </c>
      <c r="AX107" s="9" t="str">
        <f>'M12, Runde 1'!AB19</f>
        <v>TOWE</v>
      </c>
      <c r="AY107" s="9" t="str">
        <f>'M12, Runde 1'!AF19</f>
        <v>HWBA</v>
      </c>
      <c r="AZ107" s="9" t="str">
        <f>'M12, Runde 1'!AK19</f>
        <v>ATSV</v>
      </c>
      <c r="BA107" s="44" t="str">
        <f t="shared" si="0"/>
        <v>U12-1</v>
      </c>
      <c r="BB107" s="42">
        <v>45080</v>
      </c>
      <c r="BC107" s="3" t="str">
        <f t="shared" si="1"/>
        <v xml:space="preserve">KGSE / Feld </v>
      </c>
    </row>
    <row r="108" spans="43:55" x14ac:dyDescent="0.2">
      <c r="AQ108" s="44" t="str">
        <f>'M12, Runde 1'!A20</f>
        <v>U12-1</v>
      </c>
      <c r="AR108" s="3">
        <f>'M12, Runde 1'!D20</f>
        <v>5</v>
      </c>
      <c r="AS108" s="38" t="str">
        <f>'M12, Runde 1'!F20</f>
        <v>D</v>
      </c>
      <c r="AT108" s="35" t="str">
        <f>'M12, Runde 1'!I20</f>
        <v>11:10</v>
      </c>
      <c r="AU108" s="9">
        <f>'M12, Runde 1'!L20</f>
        <v>2</v>
      </c>
      <c r="AV108" s="9" t="str">
        <f>'M12, Runde 1'!N20</f>
        <v>ETV</v>
      </c>
      <c r="AW108" s="9" t="str">
        <f>'M12, Runde 1'!R20</f>
        <v>HWBA</v>
      </c>
      <c r="AX108" s="9" t="str">
        <f>'M12, Runde 1'!AB20</f>
        <v>OTT</v>
      </c>
      <c r="AY108" s="9" t="str">
        <f>'M12, Runde 1'!AF20</f>
        <v>RIST</v>
      </c>
      <c r="AZ108" s="9" t="str">
        <f>'M12, Runde 1'!AK20</f>
        <v>OTT</v>
      </c>
      <c r="BA108" s="44" t="str">
        <f t="shared" si="0"/>
        <v>U12-1</v>
      </c>
      <c r="BB108" s="42">
        <v>45080</v>
      </c>
      <c r="BC108" s="3" t="str">
        <f t="shared" si="1"/>
        <v xml:space="preserve">KGSE / Feld </v>
      </c>
    </row>
    <row r="109" spans="43:55" x14ac:dyDescent="0.2">
      <c r="AQ109" s="44" t="str">
        <f>'M12, Runde 1'!A23</f>
        <v>U12-1</v>
      </c>
      <c r="AR109" s="3">
        <f>'M12, Runde 1'!D23</f>
        <v>6</v>
      </c>
      <c r="AS109" s="38" t="str">
        <f>'M12, Runde 1'!F23</f>
        <v>A</v>
      </c>
      <c r="AT109" s="35" t="str">
        <f>'M12, Runde 1'!I23</f>
        <v>12:00</v>
      </c>
      <c r="AU109" s="9">
        <f>'M12, Runde 1'!L23</f>
        <v>1</v>
      </c>
      <c r="AV109" s="9" t="str">
        <f>'M12, Runde 1'!N23</f>
        <v>SCAL</v>
      </c>
      <c r="AW109" s="9" t="str">
        <f>'M12, Runde 1'!R23</f>
        <v>MTVL</v>
      </c>
      <c r="AX109" s="9" t="str">
        <f>'M12, Runde 1'!AB23</f>
        <v>TOWE</v>
      </c>
      <c r="AY109" s="9" t="str">
        <f>'M12, Runde 1'!AF23</f>
        <v>ATSV</v>
      </c>
      <c r="AZ109" s="9" t="str">
        <f>'M12, Runde 1'!AK23</f>
        <v>TSGB</v>
      </c>
      <c r="BA109" s="44" t="str">
        <f t="shared" ref="BA109:BA123" si="2">AQ109</f>
        <v>U12-1</v>
      </c>
      <c r="BB109" s="42">
        <v>45080</v>
      </c>
      <c r="BC109" s="3" t="str">
        <f t="shared" ref="BC109:BC123" si="3">IF(OR(AU109=3,AU109=4),"LAFU1 / Feld ","KGSE / Feld ")</f>
        <v xml:space="preserve">KGSE / Feld </v>
      </c>
    </row>
    <row r="110" spans="43:55" x14ac:dyDescent="0.2">
      <c r="AQ110" s="44" t="str">
        <f>'M12, Runde 1'!A24</f>
        <v>U12-1</v>
      </c>
      <c r="AR110" s="3">
        <f>'M12, Runde 1'!D24</f>
        <v>7</v>
      </c>
      <c r="AS110" s="38" t="str">
        <f>'M12, Runde 1'!F24</f>
        <v>B</v>
      </c>
      <c r="AT110" s="35" t="str">
        <f>'M12, Runde 1'!I24</f>
        <v>12:00</v>
      </c>
      <c r="AU110" s="9">
        <f>'M12, Runde 1'!L24</f>
        <v>2</v>
      </c>
      <c r="AV110" s="9" t="str">
        <f>'M12, Runde 1'!N24</f>
        <v>BSV</v>
      </c>
      <c r="AW110" s="9" t="str">
        <f>'M12, Runde 1'!R24</f>
        <v>ATSV</v>
      </c>
      <c r="AX110" s="9" t="str">
        <f>'M12, Runde 1'!AB24</f>
        <v>HWBA</v>
      </c>
      <c r="AY110" s="9" t="str">
        <f>'M12, Runde 1'!AF24</f>
        <v>RIST</v>
      </c>
      <c r="AZ110" s="9" t="str">
        <f>'M12, Runde 1'!AK24</f>
        <v>ETV</v>
      </c>
      <c r="BA110" s="44" t="str">
        <f t="shared" si="2"/>
        <v>U12-1</v>
      </c>
      <c r="BB110" s="42">
        <v>45080</v>
      </c>
      <c r="BC110" s="3" t="str">
        <f t="shared" si="3"/>
        <v xml:space="preserve">KGSE / Feld </v>
      </c>
    </row>
    <row r="111" spans="43:55" x14ac:dyDescent="0.2">
      <c r="AQ111" s="44" t="str">
        <f>'M12, Runde 1'!A25</f>
        <v>U12-1</v>
      </c>
      <c r="AR111" s="3">
        <f>'M12, Runde 1'!D25</f>
        <v>8</v>
      </c>
      <c r="AS111" s="38" t="str">
        <f>'M12, Runde 1'!F25</f>
        <v>C</v>
      </c>
      <c r="AT111" s="35" t="str">
        <f>'M12, Runde 1'!I25</f>
        <v>12:50</v>
      </c>
      <c r="AU111" s="9">
        <f>'M12, Runde 1'!L25</f>
        <v>1</v>
      </c>
      <c r="AV111" s="9" t="str">
        <f>'M12, Runde 1'!N25</f>
        <v>WSV</v>
      </c>
      <c r="AW111" s="9" t="str">
        <f>'M12, Runde 1'!R25</f>
        <v>OTT</v>
      </c>
      <c r="AX111" s="9" t="str">
        <f>'M12, Runde 1'!AB25</f>
        <v>ATSV</v>
      </c>
      <c r="AY111" s="9" t="str">
        <f>'M12, Runde 1'!AF25</f>
        <v>HWBA</v>
      </c>
      <c r="AZ111" s="9" t="str">
        <f>'M12, Runde 1'!AK25</f>
        <v>MTVL</v>
      </c>
      <c r="BA111" s="44" t="str">
        <f t="shared" si="2"/>
        <v>U12-1</v>
      </c>
      <c r="BB111" s="42">
        <v>45080</v>
      </c>
      <c r="BC111" s="3" t="str">
        <f t="shared" si="3"/>
        <v xml:space="preserve">KGSE / Feld </v>
      </c>
    </row>
    <row r="112" spans="43:55" x14ac:dyDescent="0.2">
      <c r="AQ112" s="44" t="str">
        <f>'M12, Runde 1'!A26</f>
        <v>U12-1</v>
      </c>
      <c r="AR112" s="3">
        <f>'M12, Runde 1'!D26</f>
        <v>9</v>
      </c>
      <c r="AS112" s="38" t="str">
        <f>'M12, Runde 1'!F26</f>
        <v>D</v>
      </c>
      <c r="AT112" s="35" t="str">
        <f>'M12, Runde 1'!I26</f>
        <v>12:50</v>
      </c>
      <c r="AU112" s="9">
        <f>'M12, Runde 1'!L26</f>
        <v>2</v>
      </c>
      <c r="AV112" s="9" t="str">
        <f>'M12, Runde 1'!N26</f>
        <v>HWBA</v>
      </c>
      <c r="AW112" s="9" t="str">
        <f>'M12, Runde 1'!R26</f>
        <v>TSGB</v>
      </c>
      <c r="AX112" s="9" t="str">
        <f>'M12, Runde 1'!AB26</f>
        <v>WSV</v>
      </c>
      <c r="AY112" s="9" t="str">
        <f>'M12, Runde 1'!AF26</f>
        <v>HHT</v>
      </c>
      <c r="AZ112" s="9" t="str">
        <f>'M12, Runde 1'!AK26</f>
        <v>HHT</v>
      </c>
      <c r="BA112" s="44" t="str">
        <f t="shared" si="2"/>
        <v>U12-1</v>
      </c>
      <c r="BB112" s="42">
        <v>45080</v>
      </c>
      <c r="BC112" s="3" t="str">
        <f t="shared" si="3"/>
        <v xml:space="preserve">KGSE / Feld </v>
      </c>
    </row>
    <row r="113" spans="43:55" x14ac:dyDescent="0.2">
      <c r="AQ113" s="44" t="str">
        <f>'M12, Runde 1'!A27</f>
        <v>U12-1</v>
      </c>
      <c r="AR113" s="3">
        <f>'M12, Runde 1'!D27</f>
        <v>10</v>
      </c>
      <c r="AS113" s="38" t="str">
        <f>'M12, Runde 1'!F27</f>
        <v>D</v>
      </c>
      <c r="AT113" s="35" t="str">
        <f>'M12, Runde 1'!I27</f>
        <v>13:40</v>
      </c>
      <c r="AU113" s="9">
        <f>'M12, Runde 1'!L27</f>
        <v>1</v>
      </c>
      <c r="AV113" s="9" t="str">
        <f>'M12, Runde 1'!N27</f>
        <v>ETV</v>
      </c>
      <c r="AW113" s="9" t="str">
        <f>'M12, Runde 1'!R27</f>
        <v>HHT</v>
      </c>
      <c r="AX113" s="9" t="str">
        <f>'M12, Runde 1'!AB27</f>
        <v>MTVL</v>
      </c>
      <c r="AY113" s="9" t="str">
        <f>'M12, Runde 1'!AF27</f>
        <v>ATSV</v>
      </c>
      <c r="AZ113" s="9" t="str">
        <f>'M12, Runde 1'!AK27</f>
        <v>BCH</v>
      </c>
      <c r="BA113" s="44" t="str">
        <f t="shared" si="2"/>
        <v>U12-1</v>
      </c>
      <c r="BB113" s="42">
        <v>45080</v>
      </c>
      <c r="BC113" s="3" t="str">
        <f t="shared" si="3"/>
        <v xml:space="preserve">KGSE / Feld </v>
      </c>
    </row>
    <row r="114" spans="43:55" x14ac:dyDescent="0.2">
      <c r="AQ114" s="44" t="str">
        <f>'M12, Runde 1'!A28</f>
        <v>U12-1</v>
      </c>
      <c r="AR114" s="3">
        <f>'M12, Runde 1'!D28</f>
        <v>11</v>
      </c>
      <c r="AS114" s="38" t="str">
        <f>'M12, Runde 1'!F28</f>
        <v>A</v>
      </c>
      <c r="AT114" s="35" t="str">
        <f>'M12, Runde 1'!I28</f>
        <v>13:40</v>
      </c>
      <c r="AU114" s="9">
        <f>'M12, Runde 1'!L28</f>
        <v>2</v>
      </c>
      <c r="AV114" s="9" t="str">
        <f>'M12, Runde 1'!N28</f>
        <v>MTVL</v>
      </c>
      <c r="AW114" s="9" t="str">
        <f>'M12, Runde 1'!R28</f>
        <v>TOWE</v>
      </c>
      <c r="AX114" s="9" t="str">
        <f>'M12, Runde 1'!AB28</f>
        <v>HHT</v>
      </c>
      <c r="AY114" s="9" t="str">
        <f>'M12, Runde 1'!AF28</f>
        <v>WSV</v>
      </c>
      <c r="AZ114" s="9" t="str">
        <f>'M12, Runde 1'!AK28</f>
        <v>TSGB</v>
      </c>
      <c r="BA114" s="44" t="str">
        <f t="shared" si="2"/>
        <v>U12-1</v>
      </c>
      <c r="BB114" s="42">
        <v>45080</v>
      </c>
      <c r="BC114" s="3" t="str">
        <f t="shared" si="3"/>
        <v xml:space="preserve">KGSE / Feld </v>
      </c>
    </row>
    <row r="115" spans="43:55" x14ac:dyDescent="0.2">
      <c r="AQ115" s="44" t="str">
        <f>'M12, Runde 1'!A31</f>
        <v>U12-1</v>
      </c>
      <c r="AR115" s="3">
        <f>'M12, Runde 1'!D31</f>
        <v>12</v>
      </c>
      <c r="AS115" s="38" t="str">
        <f>'M12, Runde 1'!F31</f>
        <v>B</v>
      </c>
      <c r="AT115" s="35" t="str">
        <f>'M12, Runde 1'!I31</f>
        <v>14:30</v>
      </c>
      <c r="AU115" s="9">
        <f>'M12, Runde 1'!L31</f>
        <v>1</v>
      </c>
      <c r="AV115" s="9" t="str">
        <f>'M12, Runde 1'!N31</f>
        <v>RIST</v>
      </c>
      <c r="AW115" s="9" t="str">
        <f>'M12, Runde 1'!R31</f>
        <v>BSV</v>
      </c>
      <c r="AX115" s="9" t="str">
        <f>'M12, Runde 1'!AB31</f>
        <v>WSV</v>
      </c>
      <c r="AY115" s="9" t="str">
        <f>'M12, Runde 1'!AF31</f>
        <v>MTVL</v>
      </c>
      <c r="AZ115" s="9" t="str">
        <f>'M12, Runde 1'!AK31</f>
        <v>ETV</v>
      </c>
      <c r="BA115" s="44" t="str">
        <f t="shared" si="2"/>
        <v>U12-1</v>
      </c>
      <c r="BB115" s="42">
        <v>45080</v>
      </c>
      <c r="BC115" s="3" t="str">
        <f t="shared" si="3"/>
        <v xml:space="preserve">KGSE / Feld </v>
      </c>
    </row>
    <row r="116" spans="43:55" x14ac:dyDescent="0.2">
      <c r="AQ116" s="44" t="str">
        <f>'M12, Runde 1'!A32</f>
        <v>U12-1</v>
      </c>
      <c r="AR116" s="3">
        <f>'M12, Runde 1'!D32</f>
        <v>13</v>
      </c>
      <c r="AS116" s="38" t="str">
        <f>'M12, Runde 1'!F32</f>
        <v>C</v>
      </c>
      <c r="AT116" s="35" t="str">
        <f>'M12, Runde 1'!I32</f>
        <v>14:30</v>
      </c>
      <c r="AU116" s="9">
        <f>'M12, Runde 1'!L32</f>
        <v>2</v>
      </c>
      <c r="AV116" s="9" t="str">
        <f>'M12, Runde 1'!N32</f>
        <v>BCH</v>
      </c>
      <c r="AW116" s="9" t="str">
        <f>'M12, Runde 1'!R32</f>
        <v>WSV</v>
      </c>
      <c r="AX116" s="9" t="str">
        <f>'M12, Runde 1'!AB32</f>
        <v>TSGB</v>
      </c>
      <c r="AY116" s="9" t="str">
        <f>'M12, Runde 1'!AF32</f>
        <v>HHT</v>
      </c>
      <c r="AZ116" s="9" t="str">
        <f>'M12, Runde 1'!AK32</f>
        <v>HWBA</v>
      </c>
      <c r="BA116" s="44" t="str">
        <f t="shared" si="2"/>
        <v>U12-1</v>
      </c>
      <c r="BB116" s="42">
        <v>45080</v>
      </c>
      <c r="BC116" s="3" t="str">
        <f t="shared" si="3"/>
        <v xml:space="preserve">KGSE / Feld </v>
      </c>
    </row>
    <row r="117" spans="43:55" x14ac:dyDescent="0.2">
      <c r="AQ117" s="44" t="str">
        <f>'M12, Runde 1'!A33</f>
        <v>U12-1</v>
      </c>
      <c r="AR117" s="3">
        <f>'M12, Runde 1'!D33</f>
        <v>14</v>
      </c>
      <c r="AS117" s="38" t="str">
        <f>'M12, Runde 1'!F33</f>
        <v>D</v>
      </c>
      <c r="AT117" s="35" t="str">
        <f>'M12, Runde 1'!I33</f>
        <v>15:20</v>
      </c>
      <c r="AU117" s="9">
        <f>'M12, Runde 1'!L33</f>
        <v>1</v>
      </c>
      <c r="AV117" s="9" t="str">
        <f>'M12, Runde 1'!N33</f>
        <v>TSGB</v>
      </c>
      <c r="AW117" s="9" t="str">
        <f>'M12, Runde 1'!R33</f>
        <v>ETV</v>
      </c>
      <c r="AX117" s="9" t="str">
        <f>'M12, Runde 1'!AB33</f>
        <v>HHT</v>
      </c>
      <c r="AY117" s="9" t="str">
        <f>'M12, Runde 1'!AF33</f>
        <v>MTVL</v>
      </c>
      <c r="AZ117" s="9" t="str">
        <f>'M12, Runde 1'!AK33</f>
        <v>BSV</v>
      </c>
      <c r="BA117" s="44" t="str">
        <f t="shared" si="2"/>
        <v>U12-1</v>
      </c>
      <c r="BB117" s="42">
        <v>45080</v>
      </c>
      <c r="BC117" s="3" t="str">
        <f t="shared" si="3"/>
        <v xml:space="preserve">KGSE / Feld </v>
      </c>
    </row>
    <row r="118" spans="43:55" x14ac:dyDescent="0.2">
      <c r="AQ118" s="44" t="str">
        <f>'M12, Runde 1'!A34</f>
        <v>U12-1</v>
      </c>
      <c r="AR118" s="3">
        <f>'M12, Runde 1'!D34</f>
        <v>15</v>
      </c>
      <c r="AS118" s="38" t="str">
        <f>'M12, Runde 1'!F34</f>
        <v>D</v>
      </c>
      <c r="AT118" s="35" t="str">
        <f>'M12, Runde 1'!I34</f>
        <v>15:20</v>
      </c>
      <c r="AU118" s="9">
        <f>'M12, Runde 1'!L34</f>
        <v>2</v>
      </c>
      <c r="AV118" s="9" t="str">
        <f>'M12, Runde 1'!N34</f>
        <v>HHT</v>
      </c>
      <c r="AW118" s="9" t="str">
        <f>'M12, Runde 1'!R34</f>
        <v>HWBA</v>
      </c>
      <c r="AX118" s="9" t="str">
        <f>'M12, Runde 1'!AB34</f>
        <v>WSV</v>
      </c>
      <c r="AY118" s="9" t="str">
        <f>'M12, Runde 1'!AF34</f>
        <v>TSGB</v>
      </c>
      <c r="AZ118" s="9" t="str">
        <f>'M12, Runde 1'!AK34</f>
        <v>WSV</v>
      </c>
      <c r="BA118" s="44" t="str">
        <f t="shared" si="2"/>
        <v>U12-1</v>
      </c>
      <c r="BB118" s="42">
        <v>45080</v>
      </c>
      <c r="BC118" s="3" t="str">
        <f t="shared" si="3"/>
        <v xml:space="preserve">KGSE / Feld </v>
      </c>
    </row>
    <row r="119" spans="43:55" x14ac:dyDescent="0.2">
      <c r="AQ119" s="44" t="str">
        <f>'M12, Runde 1'!A35</f>
        <v>U12-1</v>
      </c>
      <c r="AR119" s="3">
        <f>'M12, Runde 1'!D35</f>
        <v>16</v>
      </c>
      <c r="AS119" s="38" t="str">
        <f>'M12, Runde 1'!F35</f>
        <v>F</v>
      </c>
      <c r="AT119" s="35" t="str">
        <f>'M12, Runde 1'!I35</f>
        <v>16:10</v>
      </c>
      <c r="AU119" s="9">
        <f>'M12, Runde 1'!L35</f>
        <v>1</v>
      </c>
      <c r="AV119" s="9" t="str">
        <f>'M12, Runde 1'!N35</f>
        <v>B2</v>
      </c>
      <c r="AW119" s="9" t="str">
        <f>'M12, Runde 1'!R35</f>
        <v>C2</v>
      </c>
      <c r="AX119" s="9" t="str">
        <f>'M12, Runde 1'!AB35</f>
        <v>BSV</v>
      </c>
      <c r="AY119" s="9" t="str">
        <f>'M12, Runde 1'!AF35</f>
        <v>ETV</v>
      </c>
      <c r="AZ119" s="9" t="str">
        <f>'M12, Runde 1'!AK35</f>
        <v>A2</v>
      </c>
      <c r="BA119" s="44" t="str">
        <f t="shared" si="2"/>
        <v>U12-1</v>
      </c>
      <c r="BB119" s="42">
        <v>45080</v>
      </c>
      <c r="BC119" s="3" t="str">
        <f t="shared" si="3"/>
        <v xml:space="preserve">KGSE / Feld </v>
      </c>
    </row>
    <row r="120" spans="43:55" x14ac:dyDescent="0.2">
      <c r="AQ120" s="44" t="str">
        <f>'M12, Runde 1'!A36</f>
        <v>U12-1</v>
      </c>
      <c r="AR120" s="3">
        <f>'M12, Runde 1'!D36</f>
        <v>17</v>
      </c>
      <c r="AS120" s="38" t="str">
        <f>'M12, Runde 1'!F36</f>
        <v>F</v>
      </c>
      <c r="AT120" s="35" t="str">
        <f>'M12, Runde 1'!I36</f>
        <v>16:10</v>
      </c>
      <c r="AU120" s="9">
        <f>'M12, Runde 1'!L36</f>
        <v>2</v>
      </c>
      <c r="AV120" s="9" t="str">
        <f>'M12, Runde 1'!N36</f>
        <v>B3</v>
      </c>
      <c r="AW120" s="9" t="str">
        <f>'M12, Runde 1'!R36</f>
        <v>C3</v>
      </c>
      <c r="AX120" s="9" t="str">
        <f>'M12, Runde 1'!AB36</f>
        <v>TSGB</v>
      </c>
      <c r="AY120" s="9" t="str">
        <f>'M12, Runde 1'!AF36</f>
        <v>SCAL</v>
      </c>
      <c r="AZ120" s="9" t="str">
        <f>'M12, Runde 1'!AK36</f>
        <v>D2</v>
      </c>
      <c r="BA120" s="44" t="str">
        <f t="shared" si="2"/>
        <v>U12-1</v>
      </c>
      <c r="BB120" s="42">
        <v>45080</v>
      </c>
      <c r="BC120" s="3" t="str">
        <f t="shared" si="3"/>
        <v xml:space="preserve">KGSE / Feld </v>
      </c>
    </row>
    <row r="121" spans="43:55" x14ac:dyDescent="0.2">
      <c r="AQ121" s="44" t="str">
        <f>'M12, Runde 1'!A39</f>
        <v>U12-1</v>
      </c>
      <c r="AR121" s="3">
        <f>'M12, Runde 1'!D39</f>
        <v>18</v>
      </c>
      <c r="AS121" s="38" t="str">
        <f>'M12, Runde 1'!F39</f>
        <v>E</v>
      </c>
      <c r="AT121" s="35" t="str">
        <f>'M12, Runde 1'!I39</f>
        <v>17:00</v>
      </c>
      <c r="AU121" s="9">
        <f>'M12, Runde 1'!L39</f>
        <v>1</v>
      </c>
      <c r="AV121" s="9" t="str">
        <f>'M12, Runde 1'!N39</f>
        <v>A2</v>
      </c>
      <c r="AW121" s="9" t="str">
        <f>'M12, Runde 1'!R39</f>
        <v>D2</v>
      </c>
      <c r="AX121" s="9" t="str">
        <f>'M12, Runde 1'!AB39</f>
        <v>ETV</v>
      </c>
      <c r="AY121" s="9" t="str">
        <f>'M12, Runde 1'!AF39</f>
        <v>BSV</v>
      </c>
      <c r="AZ121" s="9" t="str">
        <f>'M12, Runde 1'!AK39</f>
        <v>B2</v>
      </c>
      <c r="BA121" s="44" t="str">
        <f t="shared" si="2"/>
        <v>U12-1</v>
      </c>
      <c r="BB121" s="42">
        <v>45080</v>
      </c>
      <c r="BC121" s="3" t="str">
        <f t="shared" si="3"/>
        <v xml:space="preserve">KGSE / Feld </v>
      </c>
    </row>
    <row r="122" spans="43:55" x14ac:dyDescent="0.2">
      <c r="AQ122" s="44" t="str">
        <f>'M12, Runde 1'!A40</f>
        <v>U12-1</v>
      </c>
      <c r="AR122" s="3">
        <f>'M12, Runde 1'!D40</f>
        <v>19</v>
      </c>
      <c r="AS122" s="38" t="str">
        <f>'M12, Runde 1'!F40</f>
        <v>E</v>
      </c>
      <c r="AT122" s="35" t="str">
        <f>'M12, Runde 1'!I40</f>
        <v>17:00</v>
      </c>
      <c r="AU122" s="9">
        <f>'M12, Runde 1'!L40</f>
        <v>2</v>
      </c>
      <c r="AV122" s="9" t="str">
        <f>'M12, Runde 1'!N40</f>
        <v>A3</v>
      </c>
      <c r="AW122" s="9" t="str">
        <f>'M12, Runde 1'!R40</f>
        <v>D3</v>
      </c>
      <c r="AX122" s="9" t="str">
        <f>'M12, Runde 1'!AB40</f>
        <v>BCH</v>
      </c>
      <c r="AY122" s="9" t="str">
        <f>'M12, Runde 1'!AF40</f>
        <v>SCAL</v>
      </c>
      <c r="AZ122" s="9" t="str">
        <f>'M12, Runde 1'!AK40</f>
        <v>B3</v>
      </c>
      <c r="BA122" s="44" t="str">
        <f t="shared" si="2"/>
        <v>U12-1</v>
      </c>
      <c r="BB122" s="42">
        <v>45080</v>
      </c>
      <c r="BC122" s="3" t="str">
        <f t="shared" si="3"/>
        <v xml:space="preserve">KGSE / Feld </v>
      </c>
    </row>
    <row r="123" spans="43:55" x14ac:dyDescent="0.2">
      <c r="AQ123" s="44" t="str">
        <f>'M12, Runde 1'!A41</f>
        <v>U12-1</v>
      </c>
      <c r="AR123" s="3">
        <f>'M12, Runde 1'!D41</f>
        <v>20</v>
      </c>
      <c r="AS123" s="38" t="str">
        <f>'M12, Runde 1'!F41</f>
        <v>F</v>
      </c>
      <c r="AT123" s="35" t="str">
        <f>'M12, Runde 1'!I41</f>
        <v>17:50</v>
      </c>
      <c r="AU123" s="9">
        <f>'M12, Runde 1'!L41</f>
        <v>1</v>
      </c>
      <c r="AV123" s="9" t="str">
        <f>'M12, Runde 1'!N41</f>
        <v>C2</v>
      </c>
      <c r="AW123" s="9" t="str">
        <f>'M12, Runde 1'!R41</f>
        <v>B3</v>
      </c>
      <c r="AX123" s="9" t="str">
        <f>'M12, Runde 1'!AB41</f>
        <v>SCAL</v>
      </c>
      <c r="AY123" s="9" t="str">
        <f>'M12, Runde 1'!AF41</f>
        <v>BSV</v>
      </c>
      <c r="AZ123" s="9" t="str">
        <f>'M12, Runde 1'!AK41</f>
        <v>D3</v>
      </c>
      <c r="BA123" s="44" t="str">
        <f t="shared" si="2"/>
        <v>U12-1</v>
      </c>
      <c r="BB123" s="42">
        <v>45080</v>
      </c>
      <c r="BC123" s="3" t="str">
        <f t="shared" si="3"/>
        <v xml:space="preserve">KGSE / Feld </v>
      </c>
    </row>
    <row r="124" spans="43:55" x14ac:dyDescent="0.2">
      <c r="AQ124" s="44" t="str">
        <f>'M12, Runde 1'!A42</f>
        <v>U12-1</v>
      </c>
      <c r="AR124" s="3">
        <f>'M12, Runde 1'!D42</f>
        <v>21</v>
      </c>
      <c r="AS124" s="38" t="str">
        <f>'M12, Runde 1'!F42</f>
        <v>F</v>
      </c>
      <c r="AT124" s="35" t="str">
        <f>'M12, Runde 1'!I42</f>
        <v>17:50</v>
      </c>
      <c r="AU124" s="9">
        <f>'M12, Runde 1'!L42</f>
        <v>2</v>
      </c>
      <c r="AV124" s="9" t="str">
        <f>'M12, Runde 1'!N42</f>
        <v>C3</v>
      </c>
      <c r="AW124" s="9" t="str">
        <f>'M12, Runde 1'!R42</f>
        <v>B2</v>
      </c>
      <c r="AX124" s="9" t="str">
        <f>'M12, Runde 1'!AB42</f>
        <v>BCH</v>
      </c>
      <c r="AY124" s="9" t="str">
        <f>'M12, Runde 1'!AF42</f>
        <v>ETV</v>
      </c>
      <c r="AZ124" s="9" t="str">
        <f>'M12, Runde 1'!AK42</f>
        <v>A3</v>
      </c>
      <c r="BA124" s="44" t="str">
        <f t="shared" ref="BA124:BA126" si="4">AQ124</f>
        <v>U12-1</v>
      </c>
      <c r="BB124" s="42">
        <v>45080</v>
      </c>
      <c r="BC124" s="3" t="str">
        <f t="shared" ref="BC124:BC126" si="5">IF(OR(AU124=3,AU124=4),"LAFU1 / Feld ","KGSE / Feld ")</f>
        <v xml:space="preserve">KGSE / Feld </v>
      </c>
    </row>
    <row r="125" spans="43:55" x14ac:dyDescent="0.2">
      <c r="AQ125" s="44" t="str">
        <f>'M12, Runde 1'!A43</f>
        <v>U12-1</v>
      </c>
      <c r="AR125" s="3">
        <f>'M12, Runde 1'!D43</f>
        <v>22</v>
      </c>
      <c r="AS125" s="38" t="str">
        <f>'M12, Runde 1'!F43</f>
        <v>E</v>
      </c>
      <c r="AT125" s="35" t="str">
        <f>'M12, Runde 1'!I43</f>
        <v>18:40</v>
      </c>
      <c r="AU125" s="9">
        <f>'M12, Runde 1'!L43</f>
        <v>1</v>
      </c>
      <c r="AV125" s="9" t="str">
        <f>'M12, Runde 1'!N43</f>
        <v>D2</v>
      </c>
      <c r="AW125" s="9" t="str">
        <f>'M12, Runde 1'!R43</f>
        <v>A3</v>
      </c>
      <c r="AX125" s="9" t="str">
        <f>'M12, Runde 1'!AB43</f>
        <v>SCAL</v>
      </c>
      <c r="AY125" s="9" t="str">
        <f>'M12, Runde 1'!AF43</f>
        <v>ETV</v>
      </c>
      <c r="AZ125" s="9" t="str">
        <f>'M12, Runde 1'!AK43</f>
        <v>C2</v>
      </c>
      <c r="BA125" s="44" t="str">
        <f t="shared" si="4"/>
        <v>U12-1</v>
      </c>
      <c r="BB125" s="42">
        <v>45080</v>
      </c>
      <c r="BC125" s="3" t="str">
        <f t="shared" si="5"/>
        <v xml:space="preserve">KGSE / Feld </v>
      </c>
    </row>
    <row r="126" spans="43:55" x14ac:dyDescent="0.2">
      <c r="AQ126" s="44" t="str">
        <f>'M12, Runde 1'!A44</f>
        <v>U12-1</v>
      </c>
      <c r="AR126" s="3">
        <f>'M12, Runde 1'!D44</f>
        <v>23</v>
      </c>
      <c r="AS126" s="38" t="str">
        <f>'M12, Runde 1'!F44</f>
        <v>E</v>
      </c>
      <c r="AT126" s="35" t="str">
        <f>'M12, Runde 1'!I44</f>
        <v>18:40</v>
      </c>
      <c r="AU126" s="9">
        <f>'M12, Runde 1'!L44</f>
        <v>2</v>
      </c>
      <c r="AV126" s="9" t="str">
        <f>'M12, Runde 1'!N44</f>
        <v>D3</v>
      </c>
      <c r="AW126" s="9" t="str">
        <f>'M12, Runde 1'!R44</f>
        <v>A2</v>
      </c>
      <c r="AX126" s="9" t="str">
        <f>'M12, Runde 1'!AB44</f>
        <v>BSV</v>
      </c>
      <c r="AY126" s="9" t="str">
        <f>'M12, Runde 1'!AF44</f>
        <v>BCH</v>
      </c>
      <c r="AZ126" s="9" t="str">
        <f>'M12, Runde 1'!AK44</f>
        <v>C3</v>
      </c>
      <c r="BA126" s="44" t="str">
        <f t="shared" si="4"/>
        <v>U12-1</v>
      </c>
      <c r="BB126" s="42">
        <v>45080</v>
      </c>
      <c r="BC126" s="3" t="str">
        <f t="shared" si="5"/>
        <v xml:space="preserve">KGSE / Feld </v>
      </c>
    </row>
    <row r="127" spans="43:55" x14ac:dyDescent="0.2">
      <c r="AQ127" s="44" t="str">
        <f>'M12, Runde 2'!A15</f>
        <v>U12-2</v>
      </c>
      <c r="AR127" s="3">
        <f>'M12, Runde 2'!D15</f>
        <v>101</v>
      </c>
      <c r="AS127" s="39" t="str">
        <f>'M12, Runde 2'!F15</f>
        <v>J</v>
      </c>
      <c r="AT127" s="35" t="str">
        <f>'M12, Runde 2'!I15</f>
        <v>10:20</v>
      </c>
      <c r="AU127" s="9">
        <f>'M12, Runde 2'!L15</f>
        <v>1</v>
      </c>
      <c r="AV127" s="9" t="str">
        <f>'M12, Runde 2'!N15</f>
        <v>BGW</v>
      </c>
      <c r="AW127" s="9" t="str">
        <f>'M12, Runde 2'!R15</f>
        <v>EMTV</v>
      </c>
      <c r="AX127" s="9" t="str">
        <f>'M12, Runde 2'!AB15</f>
        <v>BSV2</v>
      </c>
      <c r="AY127" s="9" t="str">
        <f>'M12, Runde 2'!AF15</f>
        <v>HAPI</v>
      </c>
      <c r="AZ127" s="9" t="str">
        <f>'M12, Runde 2'!AK15</f>
        <v>HTS</v>
      </c>
      <c r="BA127" s="44" t="str">
        <f>AQ127</f>
        <v>U12-2</v>
      </c>
      <c r="BB127" s="42">
        <v>45081</v>
      </c>
      <c r="BC127" s="3" t="str">
        <f>IF(OR(AU127=3,AU127=4),"LAFU1 / Feld ","KGSE/ Feld ")</f>
        <v xml:space="preserve">KGSE/ Feld </v>
      </c>
    </row>
    <row r="128" spans="43:55" x14ac:dyDescent="0.2">
      <c r="AQ128" s="44" t="str">
        <f>'M12, Runde 2'!A16</f>
        <v>U12-2</v>
      </c>
      <c r="AR128" s="3">
        <f>'M12, Runde 2'!D16</f>
        <v>102</v>
      </c>
      <c r="AS128" s="154" t="str">
        <f>'M12, Runde 2'!F16</f>
        <v>H</v>
      </c>
      <c r="AT128" s="35" t="str">
        <f>'M12, Runde 2'!I16</f>
        <v>10:20</v>
      </c>
      <c r="AU128" s="9">
        <f>'M12, Runde 2'!L16</f>
        <v>2</v>
      </c>
      <c r="AV128" s="9" t="str">
        <f>'M12, Runde 2'!N16</f>
        <v>WSV2</v>
      </c>
      <c r="AW128" s="9" t="str">
        <f>'M12, Runde 2'!R16</f>
        <v>HAPI</v>
      </c>
      <c r="AX128" s="9" t="str">
        <f>'M12, Runde 2'!AB16</f>
        <v>ETV2</v>
      </c>
      <c r="AY128" s="9" t="str">
        <f>'M12, Runde 2'!AF16</f>
        <v>EMTV</v>
      </c>
      <c r="AZ128" s="9" t="str">
        <f>'M12, Runde 2'!AK16</f>
        <v>D4</v>
      </c>
      <c r="BA128" s="44" t="str">
        <f t="shared" ref="BA128:BA140" si="6">AQ128</f>
        <v>U12-2</v>
      </c>
      <c r="BB128" s="42">
        <v>45082</v>
      </c>
      <c r="BC128" s="3" t="str">
        <f t="shared" ref="BC128:BC140" si="7">IF(OR(AU128=3,AU128=4),"LAFU1 / Feld ","KGSE/ Feld ")</f>
        <v xml:space="preserve">KGSE/ Feld </v>
      </c>
    </row>
    <row r="129" spans="43:55" x14ac:dyDescent="0.2">
      <c r="AQ129" s="44" t="str">
        <f>'M12, Runde 2'!A17</f>
        <v>U12-2</v>
      </c>
      <c r="AR129" s="3">
        <f>'M12, Runde 2'!D17</f>
        <v>103</v>
      </c>
      <c r="AS129" s="154" t="str">
        <f>'M12, Runde 2'!F17</f>
        <v>G</v>
      </c>
      <c r="AT129" s="35" t="str">
        <f>'M12, Runde 2'!I17</f>
        <v>11:10</v>
      </c>
      <c r="AU129" s="9">
        <f>'M12, Runde 2'!L17</f>
        <v>1</v>
      </c>
      <c r="AV129" s="9" t="str">
        <f>'M12, Runde 2'!N17</f>
        <v>HTS</v>
      </c>
      <c r="AW129" s="9" t="str">
        <f>'M12, Runde 2'!R17</f>
        <v>ETV2</v>
      </c>
      <c r="AX129" s="9" t="str">
        <f>'M12, Runde 2'!AB17</f>
        <v>HAPI</v>
      </c>
      <c r="AY129" s="9" t="str">
        <f>'M12, Runde 2'!AF17</f>
        <v>BSV2</v>
      </c>
      <c r="AZ129" s="9" t="str">
        <f>'M12, Runde 2'!AK18</f>
        <v>WSV2</v>
      </c>
      <c r="BA129" s="44" t="str">
        <f t="shared" si="6"/>
        <v>U12-2</v>
      </c>
      <c r="BB129" s="42">
        <v>45083</v>
      </c>
      <c r="BC129" s="3" t="str">
        <f t="shared" si="7"/>
        <v xml:space="preserve">KGSE/ Feld </v>
      </c>
    </row>
    <row r="130" spans="43:55" x14ac:dyDescent="0.2">
      <c r="AQ130" s="44" t="str">
        <f>'M12, Runde 2'!A18</f>
        <v>U12-2</v>
      </c>
      <c r="AR130" s="3">
        <f>'M12, Runde 2'!D18</f>
        <v>105</v>
      </c>
      <c r="AS130" s="154" t="str">
        <f>'M12, Runde 2'!F18</f>
        <v>K</v>
      </c>
      <c r="AT130" s="35" t="str">
        <f>'M12, Runde 2'!I18</f>
        <v>11:10</v>
      </c>
      <c r="AU130" s="9">
        <f>'M12, Runde 2'!L18</f>
        <v>2</v>
      </c>
      <c r="AV130" s="9" t="str">
        <f>'M12, Runde 2'!N18</f>
        <v>HAHI</v>
      </c>
      <c r="AW130" s="9" t="str">
        <f>'M12, Runde 2'!R18</f>
        <v>D4</v>
      </c>
      <c r="AX130" s="9" t="str">
        <f>'M12, Runde 2'!AB18</f>
        <v>EMTV</v>
      </c>
      <c r="AY130" s="9" t="str">
        <f>'M12, Runde 2'!AF18</f>
        <v>ETV2</v>
      </c>
      <c r="AZ130" s="9" t="str">
        <f>'M12, Runde 2'!AK17</f>
        <v>BGW</v>
      </c>
      <c r="BA130" s="44" t="str">
        <f t="shared" si="6"/>
        <v>U12-2</v>
      </c>
      <c r="BB130" s="42">
        <v>45084</v>
      </c>
      <c r="BC130" s="3" t="str">
        <f t="shared" si="7"/>
        <v xml:space="preserve">KGSE/ Feld </v>
      </c>
    </row>
    <row r="131" spans="43:55" x14ac:dyDescent="0.2">
      <c r="AQ131" s="44" t="str">
        <f>'M12, Runde 2'!A21</f>
        <v>U12-2</v>
      </c>
      <c r="AR131" s="3">
        <f>'M12, Runde 2'!D21</f>
        <v>106</v>
      </c>
      <c r="AS131" s="154" t="str">
        <f>'M12, Runde 2'!F21</f>
        <v>J</v>
      </c>
      <c r="AT131" s="35" t="str">
        <f>'M12, Runde 2'!I21</f>
        <v>12:00</v>
      </c>
      <c r="AU131" s="9">
        <f>'M12, Runde 2'!L21</f>
        <v>1</v>
      </c>
      <c r="AV131" s="9" t="str">
        <f>'M12, Runde 2'!N21</f>
        <v>AMTV</v>
      </c>
      <c r="AW131" s="9" t="str">
        <f>'M12, Runde 2'!R21</f>
        <v>BGW</v>
      </c>
      <c r="AX131" s="9" t="str">
        <f>'M12, Runde 2'!AB21</f>
        <v>HAPI</v>
      </c>
      <c r="AY131" s="9" t="str">
        <f>'M12, Runde 2'!AF21</f>
        <v>EMTV</v>
      </c>
      <c r="AZ131" s="9" t="str">
        <f>'M12, Runde 2'!AK24</f>
        <v>HAPI</v>
      </c>
      <c r="BA131" s="44" t="str">
        <f t="shared" si="6"/>
        <v>U12-2</v>
      </c>
      <c r="BB131" s="42">
        <v>45088</v>
      </c>
      <c r="BC131" s="3" t="str">
        <f t="shared" si="7"/>
        <v xml:space="preserve">KGSE/ Feld </v>
      </c>
    </row>
    <row r="132" spans="43:55" x14ac:dyDescent="0.2">
      <c r="AQ132" s="44" t="str">
        <f>'M12, Runde 2'!A22</f>
        <v>U12-2</v>
      </c>
      <c r="AR132" s="3">
        <f>'M12, Runde 2'!D22</f>
        <v>107</v>
      </c>
      <c r="AS132" s="154" t="str">
        <f>'M12, Runde 2'!F22</f>
        <v>H</v>
      </c>
      <c r="AT132" s="35" t="str">
        <f>'M12, Runde 2'!I22</f>
        <v>12:00</v>
      </c>
      <c r="AU132" s="9">
        <f>'M12, Runde 2'!L22</f>
        <v>2</v>
      </c>
      <c r="AV132" s="9" t="str">
        <f>'M12, Runde 2'!N22</f>
        <v>HAPI</v>
      </c>
      <c r="AW132" s="9" t="str">
        <f>'M12, Runde 2'!R22</f>
        <v>F4</v>
      </c>
      <c r="AX132" s="9" t="str">
        <f>'M12, Runde 2'!AB22</f>
        <v>BSV2</v>
      </c>
      <c r="AY132" s="9" t="str">
        <f>'M12, Runde 2'!AF22</f>
        <v>ETV2</v>
      </c>
      <c r="AZ132" s="9" t="str">
        <f>'M12, Runde 2'!AK22</f>
        <v>HAHI</v>
      </c>
      <c r="BA132" s="44" t="str">
        <f t="shared" si="6"/>
        <v>U12-2</v>
      </c>
      <c r="BB132" s="42">
        <v>45089</v>
      </c>
      <c r="BC132" s="3" t="str">
        <f t="shared" si="7"/>
        <v xml:space="preserve">KGSE/ Feld </v>
      </c>
    </row>
    <row r="133" spans="43:55" x14ac:dyDescent="0.2">
      <c r="AQ133" s="44" t="str">
        <f>'M12, Runde 2'!A23</f>
        <v>U12-2</v>
      </c>
      <c r="AR133" s="3">
        <f>'M12, Runde 2'!D23</f>
        <v>108</v>
      </c>
      <c r="AS133" s="154" t="str">
        <f>'M12, Runde 2'!F23</f>
        <v>G</v>
      </c>
      <c r="AT133" s="35" t="str">
        <f>'M12, Runde 2'!I23</f>
        <v>12:50</v>
      </c>
      <c r="AU133" s="9">
        <f>'M12, Runde 2'!L23</f>
        <v>1</v>
      </c>
      <c r="AV133" s="9" t="str">
        <f>'M12, Runde 2'!N23</f>
        <v>ETV2</v>
      </c>
      <c r="AW133" s="9" t="str">
        <f>'M12, Runde 2'!R23</f>
        <v>E4</v>
      </c>
      <c r="AX133" s="9" t="str">
        <f>'M12, Runde 2'!AB23</f>
        <v>BGW</v>
      </c>
      <c r="AY133" s="9" t="str">
        <f>'M12, Runde 2'!AF23</f>
        <v>EMTV</v>
      </c>
      <c r="AZ133" s="9" t="str">
        <f>'M12, Runde 2'!AK23</f>
        <v>AMTV</v>
      </c>
      <c r="BA133" s="44" t="str">
        <f t="shared" si="6"/>
        <v>U12-2</v>
      </c>
      <c r="BB133" s="42">
        <v>45090</v>
      </c>
      <c r="BC133" s="3" t="str">
        <f t="shared" si="7"/>
        <v xml:space="preserve">KGSE/ Feld </v>
      </c>
    </row>
    <row r="134" spans="43:55" x14ac:dyDescent="0.2">
      <c r="AQ134" s="44" t="str">
        <f>'M12, Runde 2'!A24</f>
        <v>U12-2</v>
      </c>
      <c r="AR134" s="3">
        <f>'M12, Runde 2'!D24</f>
        <v>109</v>
      </c>
      <c r="AS134" s="154" t="str">
        <f>'M12, Runde 2'!F24</f>
        <v>K</v>
      </c>
      <c r="AT134" s="35" t="str">
        <f>'M12, Runde 2'!I24</f>
        <v>12:50</v>
      </c>
      <c r="AU134" s="9">
        <f>'M12, Runde 2'!L24</f>
        <v>2</v>
      </c>
      <c r="AV134" s="9" t="str">
        <f>'M12, Runde 2'!N24</f>
        <v>D4</v>
      </c>
      <c r="AW134" s="9" t="str">
        <f>'M12, Runde 2'!R24</f>
        <v>BSV2</v>
      </c>
      <c r="AX134" s="9" t="str">
        <f>'M12, Runde 2'!AB24</f>
        <v>AMTV</v>
      </c>
      <c r="AY134" s="9" t="str">
        <f>'M12, Runde 2'!AF24</f>
        <v>WSV2</v>
      </c>
      <c r="AZ134" s="9" t="e">
        <f>'M12, Runde 2'!#REF!</f>
        <v>#REF!</v>
      </c>
      <c r="BA134" s="44" t="str">
        <f t="shared" si="6"/>
        <v>U12-2</v>
      </c>
      <c r="BB134" s="42">
        <v>45091</v>
      </c>
      <c r="BC134" s="3" t="str">
        <f t="shared" si="7"/>
        <v xml:space="preserve">KGSE/ Feld </v>
      </c>
    </row>
    <row r="135" spans="43:55" x14ac:dyDescent="0.2">
      <c r="AQ135" s="44" t="str">
        <f>'M12, Runde 2'!A27</f>
        <v>U12-2</v>
      </c>
      <c r="AR135" s="3">
        <f>'M12, Runde 2'!D27</f>
        <v>111</v>
      </c>
      <c r="AS135" s="154" t="str">
        <f>'M12, Runde 2'!F27</f>
        <v>J</v>
      </c>
      <c r="AT135" s="35" t="str">
        <f>'M12, Runde 2'!I27</f>
        <v>13:40</v>
      </c>
      <c r="AU135" s="9">
        <f>'M12, Runde 2'!L27</f>
        <v>1</v>
      </c>
      <c r="AV135" s="9" t="str">
        <f>'M12, Runde 2'!N27</f>
        <v>EMTV</v>
      </c>
      <c r="AW135" s="9" t="str">
        <f>'M12, Runde 2'!R27</f>
        <v>AMTV</v>
      </c>
      <c r="AX135" s="9" t="str">
        <f>'M12, Runde 2'!AB27</f>
        <v>HAHI</v>
      </c>
      <c r="AY135" s="9" t="str">
        <f>'M12, Runde 2'!AF27</f>
        <v>HTS</v>
      </c>
      <c r="AZ135" s="9" t="str">
        <f>'M12, Runde 2'!AK27</f>
        <v>E4</v>
      </c>
      <c r="BA135" s="44" t="str">
        <f t="shared" si="6"/>
        <v>U12-2</v>
      </c>
      <c r="BB135" s="42">
        <v>45095</v>
      </c>
      <c r="BC135" s="3" t="str">
        <f t="shared" si="7"/>
        <v xml:space="preserve">KGSE/ Feld </v>
      </c>
    </row>
    <row r="136" spans="43:55" x14ac:dyDescent="0.2">
      <c r="AQ136" s="44" t="str">
        <f>'M12, Runde 2'!A28</f>
        <v>U12-2</v>
      </c>
      <c r="AR136" s="3">
        <f>'M12, Runde 2'!D28</f>
        <v>112</v>
      </c>
      <c r="AS136" s="154" t="str">
        <f>'M12, Runde 2'!F28</f>
        <v>H</v>
      </c>
      <c r="AT136" s="35" t="str">
        <f>'M12, Runde 2'!I28</f>
        <v>13:40</v>
      </c>
      <c r="AU136" s="9">
        <f>'M12, Runde 2'!L28</f>
        <v>2</v>
      </c>
      <c r="AV136" s="9" t="str">
        <f>'M12, Runde 2'!N28</f>
        <v>F4</v>
      </c>
      <c r="AW136" s="9" t="str">
        <f>'M12, Runde 2'!R28</f>
        <v>WSV2</v>
      </c>
      <c r="AX136" s="9" t="str">
        <f>'M12, Runde 2'!AB28</f>
        <v>BGW</v>
      </c>
      <c r="AY136" s="9" t="str">
        <f>'M12, Runde 2'!AF28</f>
        <v>AMTV</v>
      </c>
      <c r="AZ136" s="9" t="str">
        <f>'M12, Runde 2'!AK28</f>
        <v>BSV2</v>
      </c>
      <c r="BA136" s="44" t="str">
        <f t="shared" si="6"/>
        <v>U12-2</v>
      </c>
      <c r="BB136" s="42">
        <v>45096</v>
      </c>
      <c r="BC136" s="3" t="str">
        <f t="shared" si="7"/>
        <v xml:space="preserve">KGSE/ Feld </v>
      </c>
    </row>
    <row r="137" spans="43:55" x14ac:dyDescent="0.2">
      <c r="AQ137" s="44" t="str">
        <f>'M12, Runde 2'!A29</f>
        <v>U12-2</v>
      </c>
      <c r="AR137" s="3">
        <f>'M12, Runde 2'!D29</f>
        <v>113</v>
      </c>
      <c r="AS137" s="154" t="str">
        <f>'M12, Runde 2'!F29</f>
        <v>G</v>
      </c>
      <c r="AT137" s="35" t="str">
        <f>'M12, Runde 2'!I29</f>
        <v>14:30</v>
      </c>
      <c r="AU137" s="9">
        <f>'M12, Runde 2'!L29</f>
        <v>1</v>
      </c>
      <c r="AV137" s="9" t="str">
        <f>'M12, Runde 2'!N29</f>
        <v>E4</v>
      </c>
      <c r="AW137" s="9" t="str">
        <f>'M12, Runde 2'!R29</f>
        <v>HTS</v>
      </c>
      <c r="AX137" s="9" t="str">
        <f>'M12, Runde 2'!AB29</f>
        <v>HTS</v>
      </c>
      <c r="AY137" s="9" t="str">
        <f>'M12, Runde 2'!AF29</f>
        <v>HAHI</v>
      </c>
      <c r="AZ137" s="9" t="str">
        <f>'M12, Runde 2'!AK29</f>
        <v>EMTV</v>
      </c>
      <c r="BA137" s="44" t="str">
        <f t="shared" si="6"/>
        <v>U12-2</v>
      </c>
      <c r="BB137" s="42">
        <v>45097</v>
      </c>
      <c r="BC137" s="3" t="str">
        <f t="shared" si="7"/>
        <v xml:space="preserve">KGSE/ Feld </v>
      </c>
    </row>
    <row r="138" spans="43:55" x14ac:dyDescent="0.2">
      <c r="AQ138" s="44" t="str">
        <f>'M12, Runde 2'!A30</f>
        <v>U12-2</v>
      </c>
      <c r="AR138" s="3">
        <f>'M12, Runde 2'!D30</f>
        <v>114</v>
      </c>
      <c r="AS138" s="154" t="str">
        <f>'M12, Runde 2'!F30</f>
        <v>K</v>
      </c>
      <c r="AT138" s="35" t="str">
        <f>'M12, Runde 2'!I30</f>
        <v>14:30</v>
      </c>
      <c r="AU138" s="9">
        <f>'M12, Runde 2'!L30</f>
        <v>2</v>
      </c>
      <c r="AV138" s="9" t="str">
        <f>'M12, Runde 2'!N30</f>
        <v>BSV2</v>
      </c>
      <c r="AW138" s="9" t="str">
        <f>'M12, Runde 2'!R30</f>
        <v>HAHI</v>
      </c>
      <c r="AX138" s="9" t="str">
        <f>'M12, Runde 2'!AB30</f>
        <v>AMTV</v>
      </c>
      <c r="AY138" s="9" t="str">
        <f>'M12, Runde 2'!AF30</f>
        <v>WSV2</v>
      </c>
      <c r="AZ138" s="9" t="str">
        <f>'M12, Runde 2'!AK30</f>
        <v>F4</v>
      </c>
      <c r="BA138" s="44" t="str">
        <f t="shared" si="6"/>
        <v>U12-2</v>
      </c>
      <c r="BB138" s="42">
        <v>45098</v>
      </c>
      <c r="BC138" s="3" t="str">
        <f t="shared" si="7"/>
        <v xml:space="preserve">KGSE/ Feld </v>
      </c>
    </row>
    <row r="139" spans="43:55" x14ac:dyDescent="0.2">
      <c r="AQ139" s="44" t="str">
        <f>'M12, Runde 2'!A33</f>
        <v>U12-2</v>
      </c>
      <c r="AR139" s="3">
        <f>'M12, Runde 2'!D33</f>
        <v>116</v>
      </c>
      <c r="AS139" s="154">
        <f>'M12, Runde 2'!F33</f>
        <v>0</v>
      </c>
      <c r="AT139" s="35" t="str">
        <f>'M12, Runde 2'!I33</f>
        <v>15:40</v>
      </c>
      <c r="AU139" s="9">
        <f>'M12, Runde 2'!L33</f>
        <v>1</v>
      </c>
      <c r="AV139" s="9" t="str">
        <f>'M12, Runde 2'!N33</f>
        <v>G3</v>
      </c>
      <c r="AW139" s="9" t="str">
        <f>'M12, Runde 2'!R33</f>
        <v>K3</v>
      </c>
      <c r="AX139" s="9" t="str">
        <f>'M12, Runde 2'!AB33</f>
        <v>BGW</v>
      </c>
      <c r="AY139" s="9" t="str">
        <f>'M12, Runde 2'!AF33</f>
        <v>WSV2</v>
      </c>
      <c r="AZ139" s="9" t="str">
        <f>'M12, Runde 2'!AK33</f>
        <v>G3/K3</v>
      </c>
      <c r="BA139" s="44" t="str">
        <f t="shared" si="6"/>
        <v>U12-2</v>
      </c>
      <c r="BB139" s="42">
        <v>45102</v>
      </c>
      <c r="BC139" s="3" t="str">
        <f t="shared" si="7"/>
        <v xml:space="preserve">KGSE/ Feld </v>
      </c>
    </row>
    <row r="140" spans="43:55" x14ac:dyDescent="0.2">
      <c r="AQ140" s="44" t="str">
        <f>'M12, Runde 2'!A34</f>
        <v>U12-2</v>
      </c>
      <c r="AR140" s="3">
        <f>'M12, Runde 2'!D34</f>
        <v>117</v>
      </c>
      <c r="AS140" s="154">
        <f>'M12, Runde 2'!F34</f>
        <v>0</v>
      </c>
      <c r="AT140" s="35" t="str">
        <f>'M12, Runde 2'!I34</f>
        <v>15:40</v>
      </c>
      <c r="AU140" s="9">
        <f>'M12, Runde 2'!L34</f>
        <v>2</v>
      </c>
      <c r="AV140" s="9" t="str">
        <f>'M12, Runde 2'!N34</f>
        <v>H3</v>
      </c>
      <c r="AW140" s="9" t="str">
        <f>'M12, Runde 2'!R34</f>
        <v>J3</v>
      </c>
      <c r="AX140" s="9" t="str">
        <f>'M12, Runde 2'!AB34</f>
        <v>HAHI</v>
      </c>
      <c r="AY140" s="9" t="str">
        <f>'M12, Runde 2'!AF34</f>
        <v>HTS</v>
      </c>
      <c r="AZ140" s="9" t="str">
        <f>'M12, Runde 2'!AK34</f>
        <v>H3/J3</v>
      </c>
      <c r="BA140" s="44" t="str">
        <f t="shared" si="6"/>
        <v>U12-2</v>
      </c>
      <c r="BB140" s="42">
        <v>45103</v>
      </c>
      <c r="BC140" s="3" t="str">
        <f t="shared" si="7"/>
        <v xml:space="preserve">KGSE/ Feld </v>
      </c>
    </row>
  </sheetData>
  <sheetProtection sheet="1" selectLockedCells="1"/>
  <mergeCells count="213">
    <mergeCell ref="D59:I60"/>
    <mergeCell ref="J59:M60"/>
    <mergeCell ref="T59:V60"/>
    <mergeCell ref="N60:P60"/>
    <mergeCell ref="D61:M62"/>
    <mergeCell ref="N62:Y62"/>
    <mergeCell ref="T55:V56"/>
    <mergeCell ref="N56:P56"/>
    <mergeCell ref="W56:Y56"/>
    <mergeCell ref="B73:I73"/>
    <mergeCell ref="J73:T73"/>
    <mergeCell ref="U73:W73"/>
    <mergeCell ref="B65:I65"/>
    <mergeCell ref="J65:T65"/>
    <mergeCell ref="U65:W65"/>
    <mergeCell ref="B68:I68"/>
    <mergeCell ref="J68:T68"/>
    <mergeCell ref="U68:W68"/>
    <mergeCell ref="B71:I71"/>
    <mergeCell ref="J71:T71"/>
    <mergeCell ref="U71:W71"/>
    <mergeCell ref="AI56:AL58"/>
    <mergeCell ref="D57:I58"/>
    <mergeCell ref="J57:M58"/>
    <mergeCell ref="T57:V58"/>
    <mergeCell ref="N58:P58"/>
    <mergeCell ref="W58:Y58"/>
    <mergeCell ref="C53:E53"/>
    <mergeCell ref="G53:N53"/>
    <mergeCell ref="C54:E54"/>
    <mergeCell ref="G54:N54"/>
    <mergeCell ref="D55:I56"/>
    <mergeCell ref="J55:M56"/>
    <mergeCell ref="AB56:AG58"/>
    <mergeCell ref="P52:Q52"/>
    <mergeCell ref="B49:C49"/>
    <mergeCell ref="E49:N49"/>
    <mergeCell ref="P49:Q49"/>
    <mergeCell ref="B50:C50"/>
    <mergeCell ref="E50:N50"/>
    <mergeCell ref="P50:Q50"/>
    <mergeCell ref="B47:C47"/>
    <mergeCell ref="E47:N47"/>
    <mergeCell ref="P47:Q47"/>
    <mergeCell ref="B48:C48"/>
    <mergeCell ref="E48:N48"/>
    <mergeCell ref="P48:Q48"/>
    <mergeCell ref="B51:C51"/>
    <mergeCell ref="E51:N51"/>
    <mergeCell ref="P51:Q51"/>
    <mergeCell ref="B52:C52"/>
    <mergeCell ref="E52:N52"/>
    <mergeCell ref="B45:C45"/>
    <mergeCell ref="E45:N45"/>
    <mergeCell ref="P45:Q45"/>
    <mergeCell ref="B46:C46"/>
    <mergeCell ref="E46:N46"/>
    <mergeCell ref="P46:Q46"/>
    <mergeCell ref="B43:C43"/>
    <mergeCell ref="E43:N43"/>
    <mergeCell ref="P43:Q43"/>
    <mergeCell ref="B44:C44"/>
    <mergeCell ref="E44:N44"/>
    <mergeCell ref="P44:Q44"/>
    <mergeCell ref="B41:C41"/>
    <mergeCell ref="E41:N41"/>
    <mergeCell ref="P41:Q41"/>
    <mergeCell ref="B42:C42"/>
    <mergeCell ref="E42:N42"/>
    <mergeCell ref="P42:Q42"/>
    <mergeCell ref="AJ37:AJ38"/>
    <mergeCell ref="AK37:AK38"/>
    <mergeCell ref="B39:C40"/>
    <mergeCell ref="D39:O40"/>
    <mergeCell ref="P39:Q40"/>
    <mergeCell ref="R39:R40"/>
    <mergeCell ref="S39:W39"/>
    <mergeCell ref="AE37:AE38"/>
    <mergeCell ref="AF37:AF38"/>
    <mergeCell ref="AG37:AG38"/>
    <mergeCell ref="AH37:AH38"/>
    <mergeCell ref="AI37:AI38"/>
    <mergeCell ref="X39:AB39"/>
    <mergeCell ref="C36:G37"/>
    <mergeCell ref="AK35:AK36"/>
    <mergeCell ref="P37:Q37"/>
    <mergeCell ref="Y37:Y38"/>
    <mergeCell ref="Z37:Z38"/>
    <mergeCell ref="AA37:AA38"/>
    <mergeCell ref="AB37:AB38"/>
    <mergeCell ref="AC37:AC38"/>
    <mergeCell ref="AD37:AD38"/>
    <mergeCell ref="AF35:AF36"/>
    <mergeCell ref="AG35:AG36"/>
    <mergeCell ref="AH35:AH36"/>
    <mergeCell ref="AI35:AI36"/>
    <mergeCell ref="AJ35:AJ36"/>
    <mergeCell ref="AA35:AA36"/>
    <mergeCell ref="AB35:AB36"/>
    <mergeCell ref="AC35:AC36"/>
    <mergeCell ref="AD35:AD36"/>
    <mergeCell ref="AE35:AE36"/>
    <mergeCell ref="G32:T33"/>
    <mergeCell ref="P35:Q35"/>
    <mergeCell ref="Y35:Y36"/>
    <mergeCell ref="Z35:Z36"/>
    <mergeCell ref="B29:C29"/>
    <mergeCell ref="E29:N29"/>
    <mergeCell ref="P29:Q29"/>
    <mergeCell ref="C30:E30"/>
    <mergeCell ref="G30:N30"/>
    <mergeCell ref="C31:E31"/>
    <mergeCell ref="G31:N31"/>
    <mergeCell ref="C34:G35"/>
    <mergeCell ref="B27:C27"/>
    <mergeCell ref="E27:N27"/>
    <mergeCell ref="P27:Q27"/>
    <mergeCell ref="B28:C28"/>
    <mergeCell ref="E28:N28"/>
    <mergeCell ref="P28:Q28"/>
    <mergeCell ref="B25:C25"/>
    <mergeCell ref="E25:N25"/>
    <mergeCell ref="P25:Q25"/>
    <mergeCell ref="B26:C26"/>
    <mergeCell ref="E26:N26"/>
    <mergeCell ref="P26:Q26"/>
    <mergeCell ref="B23:C23"/>
    <mergeCell ref="E23:N23"/>
    <mergeCell ref="P23:Q23"/>
    <mergeCell ref="B24:C24"/>
    <mergeCell ref="E24:N24"/>
    <mergeCell ref="P24:Q24"/>
    <mergeCell ref="B21:C21"/>
    <mergeCell ref="E21:N21"/>
    <mergeCell ref="P21:Q21"/>
    <mergeCell ref="B22:C22"/>
    <mergeCell ref="E22:N22"/>
    <mergeCell ref="P22:Q22"/>
    <mergeCell ref="B19:C19"/>
    <mergeCell ref="E19:N19"/>
    <mergeCell ref="P19:Q19"/>
    <mergeCell ref="B20:C20"/>
    <mergeCell ref="E20:N20"/>
    <mergeCell ref="P20:Q20"/>
    <mergeCell ref="B16:C17"/>
    <mergeCell ref="D16:O17"/>
    <mergeCell ref="P16:Q17"/>
    <mergeCell ref="R16:R17"/>
    <mergeCell ref="S16:W16"/>
    <mergeCell ref="B18:C18"/>
    <mergeCell ref="E18:N18"/>
    <mergeCell ref="P18:Q18"/>
    <mergeCell ref="AG14:AG15"/>
    <mergeCell ref="AH14:AH15"/>
    <mergeCell ref="AI14:AI15"/>
    <mergeCell ref="AJ14:AJ15"/>
    <mergeCell ref="X16:AB16"/>
    <mergeCell ref="C13:G14"/>
    <mergeCell ref="AK14:AK15"/>
    <mergeCell ref="AB14:AB15"/>
    <mergeCell ref="AC14:AC15"/>
    <mergeCell ref="AD14:AD15"/>
    <mergeCell ref="AE14:AE15"/>
    <mergeCell ref="AF14:AF15"/>
    <mergeCell ref="P14:Q14"/>
    <mergeCell ref="Y14:Y15"/>
    <mergeCell ref="Z14:Z15"/>
    <mergeCell ref="AA14:AA15"/>
    <mergeCell ref="AF10:AG10"/>
    <mergeCell ref="AG12:AG13"/>
    <mergeCell ref="AH12:AH13"/>
    <mergeCell ref="AI12:AI13"/>
    <mergeCell ref="AJ12:AJ13"/>
    <mergeCell ref="AK12:AK13"/>
    <mergeCell ref="AB12:AB13"/>
    <mergeCell ref="AC12:AC13"/>
    <mergeCell ref="AD12:AD13"/>
    <mergeCell ref="AE12:AE13"/>
    <mergeCell ref="AF12:AF13"/>
    <mergeCell ref="T5:W5"/>
    <mergeCell ref="P12:Q12"/>
    <mergeCell ref="Y12:Y13"/>
    <mergeCell ref="Z12:Z13"/>
    <mergeCell ref="AA12:AA13"/>
    <mergeCell ref="G9:T10"/>
    <mergeCell ref="Y10:Z10"/>
    <mergeCell ref="AB10:AC10"/>
    <mergeCell ref="AD10:AE10"/>
    <mergeCell ref="C11:G12"/>
    <mergeCell ref="H1:P1"/>
    <mergeCell ref="B2:AL2"/>
    <mergeCell ref="B3:F3"/>
    <mergeCell ref="G3:O3"/>
    <mergeCell ref="P3:U3"/>
    <mergeCell ref="V3:AD3"/>
    <mergeCell ref="AH10:AI10"/>
    <mergeCell ref="AJ10:AK10"/>
    <mergeCell ref="AD9:AK9"/>
    <mergeCell ref="X5:Z5"/>
    <mergeCell ref="AA5:AK5"/>
    <mergeCell ref="B7:E7"/>
    <mergeCell ref="F7:H7"/>
    <mergeCell ref="I7:K7"/>
    <mergeCell ref="L7:R7"/>
    <mergeCell ref="S7:U7"/>
    <mergeCell ref="V7:W7"/>
    <mergeCell ref="X7:Z7"/>
    <mergeCell ref="AA7:AK7"/>
    <mergeCell ref="B5:C5"/>
    <mergeCell ref="D5:H5"/>
    <mergeCell ref="I5:K5"/>
    <mergeCell ref="L5:P5"/>
    <mergeCell ref="R5:S5"/>
  </mergeCells>
  <dataValidations count="1">
    <dataValidation type="list" allowBlank="1" showInputMessage="1" showErrorMessage="1" sqref="H1:P1" xr:uid="{C1044D72-DA5D-42E4-85E6-937FC4380404}">
      <formula1>$AR$104:$AR$134</formula1>
    </dataValidation>
  </dataValidations>
  <pageMargins left="0.59055118110236227" right="0.19685039370078741" top="0.11811023622047245" bottom="0" header="0" footer="0"/>
  <pageSetup paperSize="9" scale="11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2619EBD03ED54B9D6F0029252EDD07" ma:contentTypeVersion="14" ma:contentTypeDescription="Ein neues Dokument erstellen." ma:contentTypeScope="" ma:versionID="aeb449f1a7b0c50a7f08024654a685c9">
  <xsd:schema xmlns:xsd="http://www.w3.org/2001/XMLSchema" xmlns:xs="http://www.w3.org/2001/XMLSchema" xmlns:p="http://schemas.microsoft.com/office/2006/metadata/properties" xmlns:ns2="bbd4fc41-7693-44e6-9810-79c98718f6bb" xmlns:ns3="71689e5c-6649-445e-81b8-d8bd44946d7f" targetNamespace="http://schemas.microsoft.com/office/2006/metadata/properties" ma:root="true" ma:fieldsID="50eeceaa488c375e1c4eaadfb045e14e" ns2:_="" ns3:_="">
    <xsd:import namespace="bbd4fc41-7693-44e6-9810-79c98718f6bb"/>
    <xsd:import namespace="71689e5c-6649-445e-81b8-d8bd44946d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4fc41-7693-44e6-9810-79c98718f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3a17e2ef-93dc-496b-aee4-eda4535995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89e5c-6649-445e-81b8-d8bd44946d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5c6712d-23c5-4f4b-b643-2cf348dda950}" ma:internalName="TaxCatchAll" ma:showField="CatchAllData" ma:web="71689e5c-6649-445e-81b8-d8bd44946d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89e5c-6649-445e-81b8-d8bd44946d7f" xsi:nil="true"/>
    <lcf76f155ced4ddcb4097134ff3c332f xmlns="bbd4fc41-7693-44e6-9810-79c98718f6b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B5C896-DBA8-41B4-99E6-15B08CAAD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4fc41-7693-44e6-9810-79c98718f6bb"/>
    <ds:schemaRef ds:uri="71689e5c-6649-445e-81b8-d8bd44946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0142D1-5B20-40F7-812F-8D43699E5E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E8DF45-E17E-49DA-81F1-A3E96262EBCD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bbd4fc41-7693-44e6-9810-79c98718f6bb"/>
    <ds:schemaRef ds:uri="http://schemas.microsoft.com/office/infopath/2007/PartnerControls"/>
    <ds:schemaRef ds:uri="http://schemas.openxmlformats.org/package/2006/metadata/core-properties"/>
    <ds:schemaRef ds:uri="71689e5c-6649-445e-81b8-d8bd44946d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M12, Runde 1</vt:lpstr>
      <vt:lpstr>M12, Runde 2</vt:lpstr>
      <vt:lpstr>SBB zum Ausdrucken</vt:lpstr>
      <vt:lpstr>'M12, Runde 1'!Druckbereich</vt:lpstr>
      <vt:lpstr>'M12, Runde 2'!Druckbereich</vt:lpstr>
      <vt:lpstr>'SBB zum Ausdrucken'!Druckbereich</vt:lpstr>
      <vt:lpstr>'SBB zum Ausdrucken'!Spiel</vt:lpstr>
      <vt:lpstr>Spiel1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 Inc.</cp:lastModifiedBy>
  <cp:lastPrinted>2023-05-25T15:19:52Z</cp:lastPrinted>
  <dcterms:created xsi:type="dcterms:W3CDTF">1996-10-17T05:27:31Z</dcterms:created>
  <dcterms:modified xsi:type="dcterms:W3CDTF">2023-05-25T15:28:23Z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4f5a1e-de7c-41af-89dd-c1d9db1c8c14_Enabled">
    <vt:lpwstr>true</vt:lpwstr>
  </property>
  <property fmtid="{D5CDD505-2E9C-101B-9397-08002B2CF9AE}" pid="3" name="MSIP_Label_b34f5a1e-de7c-41af-89dd-c1d9db1c8c14_SetDate">
    <vt:lpwstr>2022-05-06T12:38:58Z</vt:lpwstr>
  </property>
  <property fmtid="{D5CDD505-2E9C-101B-9397-08002B2CF9AE}" pid="4" name="MSIP_Label_b34f5a1e-de7c-41af-89dd-c1d9db1c8c14_Method">
    <vt:lpwstr>Standard</vt:lpwstr>
  </property>
  <property fmtid="{D5CDD505-2E9C-101B-9397-08002B2CF9AE}" pid="5" name="MSIP_Label_b34f5a1e-de7c-41af-89dd-c1d9db1c8c14_Name">
    <vt:lpwstr>Vertraulich</vt:lpwstr>
  </property>
  <property fmtid="{D5CDD505-2E9C-101B-9397-08002B2CF9AE}" pid="6" name="MSIP_Label_b34f5a1e-de7c-41af-89dd-c1d9db1c8c14_SiteId">
    <vt:lpwstr>60a6c60d-e25e-4a6c-a276-5e1857f227f9</vt:lpwstr>
  </property>
  <property fmtid="{D5CDD505-2E9C-101B-9397-08002B2CF9AE}" pid="7" name="MSIP_Label_b34f5a1e-de7c-41af-89dd-c1d9db1c8c14_ActionId">
    <vt:lpwstr>3eb8499d-92ec-4c0e-84c6-bdc32f787288</vt:lpwstr>
  </property>
  <property fmtid="{D5CDD505-2E9C-101B-9397-08002B2CF9AE}" pid="8" name="MSIP_Label_b34f5a1e-de7c-41af-89dd-c1d9db1c8c14_ContentBits">
    <vt:lpwstr>0</vt:lpwstr>
  </property>
  <property fmtid="{D5CDD505-2E9C-101B-9397-08002B2CF9AE}" pid="9" name="ContentTypeId">
    <vt:lpwstr>0x010100852619EBD03ED54B9D6F0029252EDD07</vt:lpwstr>
  </property>
  <property fmtid="{D5CDD505-2E9C-101B-9397-08002B2CF9AE}" pid="10" name="MediaServiceImageTags">
    <vt:lpwstr/>
  </property>
</Properties>
</file>