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ystem.local\dfs\SI2Usr\U011562\Home\Eigene Dateien\sonstiges KFZ\Neuer Ordner\2024-2025\JQT\"/>
    </mc:Choice>
  </mc:AlternateContent>
  <xr:revisionPtr revIDLastSave="0" documentId="13_ncr:1_{B238617A-3A2B-4DD4-AF40-F9D1D7613009}" xr6:coauthVersionLast="47" xr6:coauthVersionMax="47" xr10:uidLastSave="{00000000-0000-0000-0000-000000000000}"/>
  <bookViews>
    <workbookView xWindow="-120" yWindow="-120" windowWidth="29040" windowHeight="15840" xr2:uid="{42089379-4034-4F9E-B3A9-C4357254A7FA}"/>
  </bookViews>
  <sheets>
    <sheet name="M14 Version 1" sheetId="1" r:id="rId1"/>
    <sheet name="SBB zum Ausdrucken" sheetId="2" r:id="rId2"/>
  </sheets>
  <externalReferences>
    <externalReference r:id="rId3"/>
  </externalReferences>
  <definedNames>
    <definedName name="_xlnm.Print_Area" localSheetId="0">'M14 Version 1'!$A$2:$AN$113</definedName>
    <definedName name="_xlnm.Print_Area" localSheetId="1">'SBB zum Ausdrucken'!$B$2:$AM$74</definedName>
    <definedName name="Spiel" localSheetId="1">'SBB zum Ausdrucken'!$F$7</definedName>
    <definedName name="Spiel1" localSheetId="1">'SBB zum Ausdrucken'!$H$1</definedName>
    <definedName name="Spiel1">#REF!</definedName>
    <definedName name="wU16T">[1]Men!#REF!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26" i="2" l="1"/>
  <c r="AT126" i="2"/>
  <c r="AU126" i="2"/>
  <c r="AV126" i="2"/>
  <c r="BD126" i="2"/>
  <c r="AS127" i="2"/>
  <c r="AT127" i="2"/>
  <c r="AU127" i="2"/>
  <c r="AV127" i="2"/>
  <c r="BD127" i="2"/>
  <c r="AS128" i="2"/>
  <c r="AT128" i="2"/>
  <c r="AU128" i="2"/>
  <c r="AV128" i="2"/>
  <c r="BD128" i="2"/>
  <c r="AS129" i="2"/>
  <c r="AT129" i="2"/>
  <c r="AU129" i="2"/>
  <c r="AV129" i="2"/>
  <c r="BD129" i="2"/>
  <c r="AS130" i="2"/>
  <c r="AT130" i="2"/>
  <c r="AU130" i="2"/>
  <c r="AV130" i="2"/>
  <c r="BD130" i="2"/>
  <c r="AS131" i="2"/>
  <c r="AT131" i="2"/>
  <c r="AU131" i="2"/>
  <c r="AV131" i="2"/>
  <c r="BD131" i="2"/>
  <c r="AS132" i="2"/>
  <c r="AT132" i="2"/>
  <c r="AU132" i="2"/>
  <c r="AV132" i="2"/>
  <c r="BD132" i="2"/>
  <c r="AS133" i="2"/>
  <c r="AT133" i="2"/>
  <c r="AU133" i="2"/>
  <c r="AV133" i="2"/>
  <c r="BD133" i="2"/>
  <c r="AS134" i="2"/>
  <c r="AT134" i="2"/>
  <c r="AU134" i="2"/>
  <c r="AV134" i="2"/>
  <c r="BD134" i="2"/>
  <c r="AS135" i="2"/>
  <c r="AT135" i="2"/>
  <c r="AU135" i="2"/>
  <c r="AV135" i="2"/>
  <c r="BD135" i="2"/>
  <c r="AS105" i="2"/>
  <c r="AT105" i="2"/>
  <c r="AU105" i="2"/>
  <c r="AV105" i="2"/>
  <c r="BD105" i="2"/>
  <c r="AS106" i="2"/>
  <c r="AT106" i="2"/>
  <c r="AU106" i="2"/>
  <c r="AV106" i="2"/>
  <c r="BD106" i="2"/>
  <c r="AS107" i="2"/>
  <c r="AT107" i="2"/>
  <c r="AU107" i="2"/>
  <c r="AV107" i="2"/>
  <c r="BD107" i="2"/>
  <c r="AS108" i="2"/>
  <c r="AT108" i="2"/>
  <c r="AU108" i="2"/>
  <c r="AV108" i="2"/>
  <c r="BD108" i="2"/>
  <c r="AS109" i="2"/>
  <c r="AT109" i="2"/>
  <c r="AU109" i="2"/>
  <c r="AV109" i="2"/>
  <c r="BD109" i="2"/>
  <c r="AS110" i="2"/>
  <c r="AT110" i="2"/>
  <c r="AU110" i="2"/>
  <c r="AV110" i="2"/>
  <c r="BD110" i="2"/>
  <c r="AS111" i="2"/>
  <c r="AT111" i="2"/>
  <c r="AU111" i="2"/>
  <c r="AV111" i="2"/>
  <c r="BD111" i="2"/>
  <c r="AS112" i="2"/>
  <c r="AT112" i="2"/>
  <c r="AU112" i="2"/>
  <c r="AV112" i="2"/>
  <c r="BD112" i="2"/>
  <c r="AS113" i="2"/>
  <c r="AT113" i="2"/>
  <c r="AU113" i="2"/>
  <c r="AV113" i="2"/>
  <c r="BD113" i="2"/>
  <c r="AS114" i="2"/>
  <c r="AT114" i="2"/>
  <c r="AU114" i="2"/>
  <c r="AV114" i="2"/>
  <c r="BD114" i="2"/>
  <c r="AS115" i="2"/>
  <c r="AT115" i="2"/>
  <c r="AU115" i="2"/>
  <c r="AV115" i="2"/>
  <c r="BD115" i="2"/>
  <c r="AS116" i="2"/>
  <c r="AT116" i="2"/>
  <c r="AU116" i="2"/>
  <c r="AV116" i="2"/>
  <c r="BD116" i="2"/>
  <c r="AS117" i="2"/>
  <c r="AT117" i="2"/>
  <c r="AU117" i="2"/>
  <c r="AV117" i="2"/>
  <c r="BD117" i="2"/>
  <c r="AS118" i="2"/>
  <c r="AT118" i="2"/>
  <c r="AU118" i="2"/>
  <c r="AV118" i="2"/>
  <c r="BD118" i="2"/>
  <c r="AS119" i="2"/>
  <c r="AT119" i="2"/>
  <c r="AU119" i="2"/>
  <c r="AV119" i="2"/>
  <c r="BD119" i="2"/>
  <c r="AS120" i="2"/>
  <c r="AT120" i="2"/>
  <c r="AU120" i="2"/>
  <c r="AV120" i="2"/>
  <c r="BD120" i="2"/>
  <c r="AS121" i="2"/>
  <c r="AT121" i="2"/>
  <c r="AU121" i="2"/>
  <c r="AV121" i="2"/>
  <c r="BD121" i="2"/>
  <c r="AS122" i="2"/>
  <c r="AT122" i="2"/>
  <c r="AU122" i="2"/>
  <c r="AV122" i="2"/>
  <c r="BD122" i="2"/>
  <c r="AS123" i="2"/>
  <c r="AT123" i="2"/>
  <c r="AU123" i="2"/>
  <c r="AV123" i="2"/>
  <c r="BD123" i="2"/>
  <c r="AS124" i="2"/>
  <c r="AT124" i="2"/>
  <c r="AU124" i="2"/>
  <c r="AV124" i="2"/>
  <c r="BD124" i="2"/>
  <c r="AS125" i="2"/>
  <c r="AT125" i="2"/>
  <c r="AU125" i="2"/>
  <c r="AV125" i="2"/>
  <c r="BD125" i="2"/>
  <c r="AS104" i="2"/>
  <c r="AT104" i="2"/>
  <c r="AU104" i="2"/>
  <c r="AV104" i="2"/>
  <c r="BD104" i="2" s="1"/>
  <c r="AN74" i="1"/>
  <c r="V7" i="2" l="1"/>
  <c r="L7" i="2"/>
  <c r="F7" i="2"/>
  <c r="T5" i="2"/>
  <c r="L5" i="2"/>
  <c r="M112" i="1"/>
  <c r="G112" i="1"/>
  <c r="A112" i="1"/>
  <c r="S109" i="1"/>
  <c r="M109" i="1"/>
  <c r="J109" i="1"/>
  <c r="G109" i="1"/>
  <c r="D109" i="1"/>
  <c r="A109" i="1"/>
  <c r="M105" i="1"/>
  <c r="I105" i="1"/>
  <c r="E105" i="1"/>
  <c r="I104" i="1"/>
  <c r="E104" i="1"/>
  <c r="S103" i="1"/>
  <c r="Q103" i="1"/>
  <c r="O103" i="1"/>
  <c r="M103" i="1"/>
  <c r="E103" i="1"/>
  <c r="S102" i="1"/>
  <c r="Q102" i="1"/>
  <c r="O102" i="1"/>
  <c r="M102" i="1"/>
  <c r="A101" i="1"/>
  <c r="A96" i="1"/>
  <c r="AR135" i="2" s="1"/>
  <c r="BB135" i="2" s="1"/>
  <c r="A95" i="1"/>
  <c r="AR134" i="2" s="1"/>
  <c r="BB134" i="2" s="1"/>
  <c r="A94" i="1"/>
  <c r="AR133" i="2" s="1"/>
  <c r="BB133" i="2" s="1"/>
  <c r="A93" i="1"/>
  <c r="AR132" i="2" s="1"/>
  <c r="BB132" i="2" s="1"/>
  <c r="M89" i="1"/>
  <c r="I89" i="1"/>
  <c r="E89" i="1"/>
  <c r="I88" i="1"/>
  <c r="E88" i="1"/>
  <c r="S87" i="1"/>
  <c r="Q87" i="1"/>
  <c r="O87" i="1"/>
  <c r="M87" i="1"/>
  <c r="E87" i="1"/>
  <c r="S86" i="1"/>
  <c r="Q86" i="1"/>
  <c r="O86" i="1"/>
  <c r="M86" i="1"/>
  <c r="A85" i="1"/>
  <c r="A80" i="1"/>
  <c r="AR131" i="2" s="1"/>
  <c r="BB131" i="2" s="1"/>
  <c r="A79" i="1"/>
  <c r="AR130" i="2" s="1"/>
  <c r="BB130" i="2" s="1"/>
  <c r="AF78" i="1"/>
  <c r="AZ129" i="2" s="1"/>
  <c r="AB78" i="1"/>
  <c r="A78" i="1"/>
  <c r="AR129" i="2" s="1"/>
  <c r="BB129" i="2" s="1"/>
  <c r="AF77" i="1"/>
  <c r="AZ128" i="2" s="1"/>
  <c r="AB77" i="1"/>
  <c r="AY128" i="2" s="1"/>
  <c r="A77" i="1"/>
  <c r="AR128" i="2" s="1"/>
  <c r="BB128" i="2" s="1"/>
  <c r="M73" i="1"/>
  <c r="I73" i="1"/>
  <c r="E73" i="1"/>
  <c r="B73" i="1"/>
  <c r="S72" i="1"/>
  <c r="Q72" i="1"/>
  <c r="I72" i="1"/>
  <c r="E72" i="1"/>
  <c r="B72" i="1"/>
  <c r="S71" i="1"/>
  <c r="Q71" i="1"/>
  <c r="O71" i="1"/>
  <c r="M71" i="1"/>
  <c r="E71" i="1"/>
  <c r="B71" i="1"/>
  <c r="S70" i="1"/>
  <c r="Q70" i="1"/>
  <c r="W73" i="1" s="1"/>
  <c r="O70" i="1"/>
  <c r="M70" i="1"/>
  <c r="W72" i="1" s="1"/>
  <c r="K70" i="1"/>
  <c r="I70" i="1"/>
  <c r="B70" i="1"/>
  <c r="Q69" i="1"/>
  <c r="M69" i="1"/>
  <c r="I69" i="1"/>
  <c r="E69" i="1"/>
  <c r="A69" i="1"/>
  <c r="M67" i="1"/>
  <c r="I67" i="1"/>
  <c r="E67" i="1"/>
  <c r="B67" i="1"/>
  <c r="S66" i="1"/>
  <c r="Q66" i="1"/>
  <c r="I66" i="1"/>
  <c r="E66" i="1"/>
  <c r="B66" i="1"/>
  <c r="S65" i="1"/>
  <c r="Q65" i="1"/>
  <c r="O65" i="1"/>
  <c r="M65" i="1"/>
  <c r="E65" i="1"/>
  <c r="B65" i="1"/>
  <c r="S64" i="1"/>
  <c r="Q64" i="1"/>
  <c r="W67" i="1" s="1"/>
  <c r="O64" i="1"/>
  <c r="M64" i="1"/>
  <c r="W66" i="1" s="1"/>
  <c r="K64" i="1"/>
  <c r="I64" i="1"/>
  <c r="B64" i="1"/>
  <c r="Q63" i="1"/>
  <c r="M63" i="1"/>
  <c r="I63" i="1"/>
  <c r="E63" i="1"/>
  <c r="A63" i="1"/>
  <c r="M61" i="1"/>
  <c r="I61" i="1"/>
  <c r="E61" i="1"/>
  <c r="B61" i="1"/>
  <c r="S60" i="1"/>
  <c r="Q60" i="1"/>
  <c r="I60" i="1"/>
  <c r="E60" i="1"/>
  <c r="B60" i="1"/>
  <c r="S59" i="1"/>
  <c r="Q59" i="1"/>
  <c r="O59" i="1"/>
  <c r="M59" i="1"/>
  <c r="E59" i="1"/>
  <c r="B59" i="1"/>
  <c r="S58" i="1"/>
  <c r="Q58" i="1"/>
  <c r="W61" i="1" s="1"/>
  <c r="O58" i="1"/>
  <c r="M58" i="1"/>
  <c r="W60" i="1" s="1"/>
  <c r="K58" i="1"/>
  <c r="I58" i="1"/>
  <c r="B58" i="1"/>
  <c r="Q57" i="1"/>
  <c r="M57" i="1"/>
  <c r="I57" i="1"/>
  <c r="E57" i="1"/>
  <c r="A57" i="1"/>
  <c r="M55" i="1"/>
  <c r="I55" i="1"/>
  <c r="E55" i="1"/>
  <c r="B55" i="1"/>
  <c r="S54" i="1"/>
  <c r="Q54" i="1"/>
  <c r="I54" i="1"/>
  <c r="E54" i="1"/>
  <c r="B54" i="1"/>
  <c r="S53" i="1"/>
  <c r="Q53" i="1"/>
  <c r="O53" i="1"/>
  <c r="M53" i="1"/>
  <c r="E53" i="1"/>
  <c r="B53" i="1"/>
  <c r="S52" i="1"/>
  <c r="Q52" i="1"/>
  <c r="W55" i="1" s="1"/>
  <c r="O52" i="1"/>
  <c r="M52" i="1"/>
  <c r="W54" i="1" s="1"/>
  <c r="K52" i="1"/>
  <c r="I52" i="1"/>
  <c r="B52" i="1"/>
  <c r="Q51" i="1"/>
  <c r="M51" i="1"/>
  <c r="I51" i="1"/>
  <c r="E51" i="1"/>
  <c r="A51" i="1"/>
  <c r="AF49" i="1"/>
  <c r="AZ127" i="2" s="1"/>
  <c r="AB49" i="1"/>
  <c r="AY127" i="2" s="1"/>
  <c r="R49" i="1"/>
  <c r="AX127" i="2" s="1"/>
  <c r="N49" i="1"/>
  <c r="AW127" i="2" s="1"/>
  <c r="A49" i="1"/>
  <c r="AR127" i="2" s="1"/>
  <c r="BB127" i="2" s="1"/>
  <c r="AF48" i="1"/>
  <c r="AZ126" i="2" s="1"/>
  <c r="AB48" i="1"/>
  <c r="AY126" i="2" s="1"/>
  <c r="R48" i="1"/>
  <c r="AX126" i="2" s="1"/>
  <c r="N48" i="1"/>
  <c r="AW126" i="2" s="1"/>
  <c r="A48" i="1"/>
  <c r="AR126" i="2" s="1"/>
  <c r="BB126" i="2" s="1"/>
  <c r="AF47" i="1"/>
  <c r="AZ125" i="2" s="1"/>
  <c r="AB47" i="1"/>
  <c r="AY125" i="2" s="1"/>
  <c r="R47" i="1"/>
  <c r="AX125" i="2" s="1"/>
  <c r="N47" i="1"/>
  <c r="AW125" i="2" s="1"/>
  <c r="A47" i="1"/>
  <c r="AR125" i="2" s="1"/>
  <c r="BB125" i="2" s="1"/>
  <c r="AF46" i="1"/>
  <c r="AZ124" i="2" s="1"/>
  <c r="AB46" i="1"/>
  <c r="AY124" i="2" s="1"/>
  <c r="R46" i="1"/>
  <c r="AX124" i="2" s="1"/>
  <c r="N46" i="1"/>
  <c r="AW124" i="2" s="1"/>
  <c r="A46" i="1"/>
  <c r="AR124" i="2" s="1"/>
  <c r="BB124" i="2" s="1"/>
  <c r="AW45" i="1"/>
  <c r="AV45" i="1"/>
  <c r="AS45" i="1"/>
  <c r="AR45" i="1"/>
  <c r="AF45" i="1"/>
  <c r="AZ123" i="2" s="1"/>
  <c r="AB45" i="1"/>
  <c r="AY123" i="2" s="1"/>
  <c r="R45" i="1"/>
  <c r="AX123" i="2" s="1"/>
  <c r="N45" i="1"/>
  <c r="AW123" i="2" s="1"/>
  <c r="A45" i="1"/>
  <c r="AR123" i="2" s="1"/>
  <c r="BB123" i="2" s="1"/>
  <c r="AW44" i="1"/>
  <c r="AV44" i="1"/>
  <c r="AS44" i="1"/>
  <c r="AR44" i="1"/>
  <c r="AF44" i="1"/>
  <c r="AZ122" i="2" s="1"/>
  <c r="AB44" i="1"/>
  <c r="AY122" i="2" s="1"/>
  <c r="R44" i="1"/>
  <c r="AX122" i="2" s="1"/>
  <c r="N44" i="1"/>
  <c r="AW122" i="2" s="1"/>
  <c r="A44" i="1"/>
  <c r="AR122" i="2" s="1"/>
  <c r="BB122" i="2" s="1"/>
  <c r="AW43" i="1"/>
  <c r="AV43" i="1"/>
  <c r="AU43" i="1"/>
  <c r="AS43" i="1"/>
  <c r="AR43" i="1"/>
  <c r="AW42" i="1"/>
  <c r="AV42" i="1"/>
  <c r="AS42" i="1"/>
  <c r="AR42" i="1"/>
  <c r="AW40" i="1"/>
  <c r="AV40" i="1"/>
  <c r="AS40" i="1"/>
  <c r="AR40" i="1"/>
  <c r="AK40" i="1"/>
  <c r="BA121" i="2" s="1"/>
  <c r="AF40" i="1"/>
  <c r="AZ121" i="2" s="1"/>
  <c r="AB40" i="1"/>
  <c r="AY121" i="2" s="1"/>
  <c r="R40" i="1"/>
  <c r="AX121" i="2" s="1"/>
  <c r="N40" i="1"/>
  <c r="A40" i="1"/>
  <c r="AR121" i="2" s="1"/>
  <c r="BB121" i="2" s="1"/>
  <c r="AW39" i="1"/>
  <c r="AV39" i="1"/>
  <c r="AS39" i="1"/>
  <c r="AR39" i="1"/>
  <c r="AK39" i="1"/>
  <c r="BA120" i="2" s="1"/>
  <c r="AF39" i="1"/>
  <c r="AZ120" i="2" s="1"/>
  <c r="AB39" i="1"/>
  <c r="AY120" i="2" s="1"/>
  <c r="R39" i="1"/>
  <c r="AX120" i="2" s="1"/>
  <c r="N39" i="1"/>
  <c r="A39" i="1"/>
  <c r="AR120" i="2" s="1"/>
  <c r="BB120" i="2" s="1"/>
  <c r="AW38" i="1"/>
  <c r="AV38" i="1"/>
  <c r="AS38" i="1"/>
  <c r="AR38" i="1"/>
  <c r="AK38" i="1"/>
  <c r="BA119" i="2" s="1"/>
  <c r="AF38" i="1"/>
  <c r="AZ119" i="2" s="1"/>
  <c r="AB38" i="1"/>
  <c r="AY119" i="2" s="1"/>
  <c r="R38" i="1"/>
  <c r="AX119" i="2" s="1"/>
  <c r="N38" i="1"/>
  <c r="A38" i="1"/>
  <c r="AR119" i="2" s="1"/>
  <c r="BB119" i="2" s="1"/>
  <c r="AW37" i="1"/>
  <c r="AV37" i="1"/>
  <c r="AS37" i="1"/>
  <c r="AR37" i="1"/>
  <c r="AK37" i="1"/>
  <c r="BA118" i="2" s="1"/>
  <c r="AF37" i="1"/>
  <c r="AZ118" i="2" s="1"/>
  <c r="AB37" i="1"/>
  <c r="AY118" i="2" s="1"/>
  <c r="R37" i="1"/>
  <c r="AX118" i="2" s="1"/>
  <c r="N37" i="1"/>
  <c r="A37" i="1"/>
  <c r="AR118" i="2" s="1"/>
  <c r="BB118" i="2" s="1"/>
  <c r="AW36" i="1"/>
  <c r="AV36" i="1"/>
  <c r="AS36" i="1"/>
  <c r="AR36" i="1"/>
  <c r="AQ36" i="1"/>
  <c r="AK36" i="1"/>
  <c r="BA117" i="2" s="1"/>
  <c r="AF36" i="1"/>
  <c r="AZ117" i="2" s="1"/>
  <c r="AB36" i="1"/>
  <c r="AY117" i="2" s="1"/>
  <c r="R36" i="1"/>
  <c r="AX117" i="2" s="1"/>
  <c r="N36" i="1"/>
  <c r="AW117" i="2" s="1"/>
  <c r="A36" i="1"/>
  <c r="AR117" i="2" s="1"/>
  <c r="BB117" i="2" s="1"/>
  <c r="AW35" i="1"/>
  <c r="AV35" i="1"/>
  <c r="AS35" i="1"/>
  <c r="AR35" i="1"/>
  <c r="AQ35" i="1"/>
  <c r="AK35" i="1"/>
  <c r="BA116" i="2" s="1"/>
  <c r="AF35" i="1"/>
  <c r="AZ116" i="2" s="1"/>
  <c r="AB35" i="1"/>
  <c r="AY116" i="2" s="1"/>
  <c r="R35" i="1"/>
  <c r="AX116" i="2" s="1"/>
  <c r="N35" i="1"/>
  <c r="AW116" i="2" s="1"/>
  <c r="A35" i="1"/>
  <c r="AR116" i="2" s="1"/>
  <c r="BB116" i="2" s="1"/>
  <c r="AW34" i="1"/>
  <c r="AU34" i="1"/>
  <c r="AS34" i="1"/>
  <c r="AR34" i="1"/>
  <c r="AF31" i="1"/>
  <c r="AZ115" i="2" s="1"/>
  <c r="AB31" i="1"/>
  <c r="AY115" i="2" s="1"/>
  <c r="R31" i="1"/>
  <c r="AX115" i="2" s="1"/>
  <c r="N31" i="1"/>
  <c r="AW115" i="2" s="1"/>
  <c r="A31" i="1"/>
  <c r="AR115" i="2" s="1"/>
  <c r="BB115" i="2" s="1"/>
  <c r="AF30" i="1"/>
  <c r="AZ114" i="2" s="1"/>
  <c r="AB30" i="1"/>
  <c r="AY114" i="2" s="1"/>
  <c r="R30" i="1"/>
  <c r="AX114" i="2" s="1"/>
  <c r="N30" i="1"/>
  <c r="AW114" i="2" s="1"/>
  <c r="A30" i="1"/>
  <c r="AR114" i="2" s="1"/>
  <c r="BB114" i="2" s="1"/>
  <c r="AW29" i="1"/>
  <c r="AV29" i="1"/>
  <c r="AU29" i="1"/>
  <c r="AS29" i="1"/>
  <c r="AR29" i="1"/>
  <c r="AF29" i="1"/>
  <c r="AZ113" i="2" s="1"/>
  <c r="AB29" i="1"/>
  <c r="AY113" i="2" s="1"/>
  <c r="R29" i="1"/>
  <c r="AX113" i="2" s="1"/>
  <c r="N29" i="1"/>
  <c r="A29" i="1"/>
  <c r="AR113" i="2" s="1"/>
  <c r="BB113" i="2" s="1"/>
  <c r="AW28" i="1"/>
  <c r="AV28" i="1"/>
  <c r="AU28" i="1"/>
  <c r="AS28" i="1"/>
  <c r="AR28" i="1"/>
  <c r="AF28" i="1"/>
  <c r="AZ112" i="2" s="1"/>
  <c r="AB28" i="1"/>
  <c r="AY112" i="2" s="1"/>
  <c r="R28" i="1"/>
  <c r="AX112" i="2" s="1"/>
  <c r="N28" i="1"/>
  <c r="A28" i="1"/>
  <c r="AR112" i="2" s="1"/>
  <c r="BB112" i="2" s="1"/>
  <c r="AW27" i="1"/>
  <c r="AV27" i="1"/>
  <c r="AU27" i="1"/>
  <c r="AS27" i="1"/>
  <c r="AR27" i="1"/>
  <c r="AF27" i="1"/>
  <c r="AZ111" i="2" s="1"/>
  <c r="AB27" i="1"/>
  <c r="AY111" i="2" s="1"/>
  <c r="R27" i="1"/>
  <c r="AX111" i="2" s="1"/>
  <c r="N27" i="1"/>
  <c r="A27" i="1"/>
  <c r="AR111" i="2" s="1"/>
  <c r="BB111" i="2" s="1"/>
  <c r="AW26" i="1"/>
  <c r="AV26" i="1"/>
  <c r="AU26" i="1"/>
  <c r="AS26" i="1"/>
  <c r="AR26" i="1"/>
  <c r="AF26" i="1"/>
  <c r="AZ110" i="2" s="1"/>
  <c r="AB26" i="1"/>
  <c r="AY110" i="2" s="1"/>
  <c r="R26" i="1"/>
  <c r="AX110" i="2" s="1"/>
  <c r="N26" i="1"/>
  <c r="A26" i="1"/>
  <c r="AR110" i="2" s="1"/>
  <c r="BB110" i="2" s="1"/>
  <c r="AW25" i="1"/>
  <c r="AV25" i="1"/>
  <c r="AU25" i="1"/>
  <c r="AS25" i="1"/>
  <c r="AR25" i="1"/>
  <c r="AW24" i="1"/>
  <c r="AV24" i="1"/>
  <c r="AU24" i="1"/>
  <c r="AS24" i="1"/>
  <c r="AR24" i="1"/>
  <c r="AW22" i="1"/>
  <c r="AV22" i="1"/>
  <c r="AU22" i="1"/>
  <c r="AS22" i="1"/>
  <c r="AR22" i="1"/>
  <c r="AK22" i="1"/>
  <c r="BA109" i="2" s="1"/>
  <c r="AF22" i="1"/>
  <c r="AZ109" i="2" s="1"/>
  <c r="AB22" i="1"/>
  <c r="AY109" i="2" s="1"/>
  <c r="R22" i="1"/>
  <c r="AX109" i="2" s="1"/>
  <c r="N22" i="1"/>
  <c r="A22" i="1"/>
  <c r="AR109" i="2" s="1"/>
  <c r="BB109" i="2" s="1"/>
  <c r="AW21" i="1"/>
  <c r="AV21" i="1"/>
  <c r="AU21" i="1"/>
  <c r="AS21" i="1"/>
  <c r="AR21" i="1"/>
  <c r="AK21" i="1"/>
  <c r="BA108" i="2" s="1"/>
  <c r="AF21" i="1"/>
  <c r="AZ108" i="2" s="1"/>
  <c r="AB21" i="1"/>
  <c r="AY108" i="2" s="1"/>
  <c r="R21" i="1"/>
  <c r="AX108" i="2" s="1"/>
  <c r="N21" i="1"/>
  <c r="A21" i="1"/>
  <c r="AR108" i="2" s="1"/>
  <c r="BB108" i="2" s="1"/>
  <c r="AW20" i="1"/>
  <c r="AV20" i="1"/>
  <c r="AU20" i="1"/>
  <c r="AS20" i="1"/>
  <c r="AR20" i="1"/>
  <c r="AK20" i="1"/>
  <c r="BA107" i="2" s="1"/>
  <c r="AF20" i="1"/>
  <c r="AZ107" i="2" s="1"/>
  <c r="AB20" i="1"/>
  <c r="AY107" i="2" s="1"/>
  <c r="R20" i="1"/>
  <c r="AX107" i="2" s="1"/>
  <c r="N20" i="1"/>
  <c r="AW107" i="2" s="1"/>
  <c r="A20" i="1"/>
  <c r="AR107" i="2" s="1"/>
  <c r="BB107" i="2" s="1"/>
  <c r="AW19" i="1"/>
  <c r="AV19" i="1"/>
  <c r="AU19" i="1"/>
  <c r="AS19" i="1"/>
  <c r="AR19" i="1"/>
  <c r="AK19" i="1"/>
  <c r="BA106" i="2" s="1"/>
  <c r="AF19" i="1"/>
  <c r="AZ106" i="2" s="1"/>
  <c r="AB19" i="1"/>
  <c r="AY106" i="2" s="1"/>
  <c r="R19" i="1"/>
  <c r="AX106" i="2" s="1"/>
  <c r="N19" i="1"/>
  <c r="AW106" i="2" s="1"/>
  <c r="A19" i="1"/>
  <c r="AR106" i="2" s="1"/>
  <c r="BB106" i="2" s="1"/>
  <c r="AW18" i="1"/>
  <c r="AV18" i="1"/>
  <c r="AU18" i="1"/>
  <c r="AS18" i="1"/>
  <c r="AR18" i="1"/>
  <c r="AQ18" i="1"/>
  <c r="AK18" i="1"/>
  <c r="BA105" i="2" s="1"/>
  <c r="AF18" i="1"/>
  <c r="AZ105" i="2" s="1"/>
  <c r="AB18" i="1"/>
  <c r="AY105" i="2" s="1"/>
  <c r="R18" i="1"/>
  <c r="AX105" i="2" s="1"/>
  <c r="N18" i="1"/>
  <c r="AW105" i="2" s="1"/>
  <c r="A18" i="1"/>
  <c r="AR105" i="2" s="1"/>
  <c r="BB105" i="2" s="1"/>
  <c r="AW17" i="1"/>
  <c r="AV17" i="1"/>
  <c r="AU17" i="1"/>
  <c r="AS17" i="1"/>
  <c r="AR17" i="1"/>
  <c r="AQ17" i="1"/>
  <c r="AK17" i="1"/>
  <c r="BA104" i="2" s="1"/>
  <c r="AF17" i="1"/>
  <c r="AZ104" i="2" s="1"/>
  <c r="AA7" i="2" s="1"/>
  <c r="AB17" i="1"/>
  <c r="AY104" i="2" s="1"/>
  <c r="AA5" i="2" s="1"/>
  <c r="R17" i="1"/>
  <c r="AX104" i="2" s="1"/>
  <c r="V3" i="2" s="1"/>
  <c r="G32" i="2" s="1"/>
  <c r="N17" i="1"/>
  <c r="AW104" i="2" s="1"/>
  <c r="G3" i="2" s="1"/>
  <c r="G9" i="2" s="1"/>
  <c r="A17" i="1"/>
  <c r="AR104" i="2" s="1"/>
  <c r="BB104" i="2" s="1"/>
  <c r="D5" i="2" s="1"/>
  <c r="AH12" i="1"/>
  <c r="AB12" i="1"/>
  <c r="AH11" i="1"/>
  <c r="AB11" i="1"/>
  <c r="AH10" i="1"/>
  <c r="AB10" i="1"/>
  <c r="AH9" i="1"/>
  <c r="AB9" i="1"/>
  <c r="AU36" i="1" l="1"/>
  <c r="AW113" i="2"/>
  <c r="J73" i="2"/>
  <c r="J71" i="2"/>
  <c r="J68" i="2"/>
  <c r="J65" i="2"/>
  <c r="AU37" i="1"/>
  <c r="AW110" i="2"/>
  <c r="AU38" i="1"/>
  <c r="AW111" i="2"/>
  <c r="AU35" i="1"/>
  <c r="AW112" i="2"/>
  <c r="AB79" i="1"/>
  <c r="AY129" i="2"/>
  <c r="AK47" i="1"/>
  <c r="BA125" i="2" s="1"/>
  <c r="AW119" i="2"/>
  <c r="AK49" i="1"/>
  <c r="BA127" i="2" s="1"/>
  <c r="AW121" i="2"/>
  <c r="AK46" i="1"/>
  <c r="BA124" i="2" s="1"/>
  <c r="AW118" i="2"/>
  <c r="AK48" i="1"/>
  <c r="BA126" i="2" s="1"/>
  <c r="AW120" i="2"/>
  <c r="AK31" i="1"/>
  <c r="BA115" i="2" s="1"/>
  <c r="AW109" i="2"/>
  <c r="AK30" i="1"/>
  <c r="BA114" i="2" s="1"/>
  <c r="AW108" i="2"/>
  <c r="AK93" i="1"/>
  <c r="BA132" i="2" s="1"/>
  <c r="B86" i="1"/>
  <c r="E85" i="1" s="1"/>
  <c r="Y81" i="1"/>
  <c r="K86" i="1" s="1"/>
  <c r="V81" i="1"/>
  <c r="I86" i="1" s="1"/>
  <c r="N81" i="1"/>
  <c r="R80" i="1"/>
  <c r="AX131" i="2" s="1"/>
  <c r="N77" i="1"/>
  <c r="AW128" i="2" s="1"/>
  <c r="B102" i="1"/>
  <c r="E101" i="1" s="1"/>
  <c r="Y97" i="1"/>
  <c r="K102" i="1" s="1"/>
  <c r="V97" i="1"/>
  <c r="I102" i="1" s="1"/>
  <c r="N97" i="1"/>
  <c r="R96" i="1"/>
  <c r="AX135" i="2" s="1"/>
  <c r="N93" i="1"/>
  <c r="AW132" i="2" s="1"/>
  <c r="AK77" i="1"/>
  <c r="BA128" i="2" s="1"/>
  <c r="AK94" i="1"/>
  <c r="BA133" i="2" s="1"/>
  <c r="B88" i="1"/>
  <c r="M85" i="1" s="1"/>
  <c r="Y82" i="1"/>
  <c r="S88" i="1" s="1"/>
  <c r="V82" i="1"/>
  <c r="Q88" i="1" s="1"/>
  <c r="N82" i="1"/>
  <c r="N79" i="1"/>
  <c r="AW130" i="2" s="1"/>
  <c r="R77" i="1"/>
  <c r="AX128" i="2" s="1"/>
  <c r="B104" i="1"/>
  <c r="M101" i="1" s="1"/>
  <c r="Y98" i="1"/>
  <c r="S104" i="1" s="1"/>
  <c r="V98" i="1"/>
  <c r="Q104" i="1" s="1"/>
  <c r="N98" i="1"/>
  <c r="N95" i="1"/>
  <c r="AW134" i="2" s="1"/>
  <c r="R93" i="1"/>
  <c r="AX132" i="2" s="1"/>
  <c r="AK79" i="1"/>
  <c r="BA130" i="2" s="1"/>
  <c r="AK96" i="1"/>
  <c r="BA135" i="2" s="1"/>
  <c r="B87" i="1"/>
  <c r="I85" i="1" s="1"/>
  <c r="R81" i="1"/>
  <c r="R79" i="1"/>
  <c r="AX130" i="2" s="1"/>
  <c r="N78" i="1"/>
  <c r="AW129" i="2" s="1"/>
  <c r="B103" i="1"/>
  <c r="I101" i="1" s="1"/>
  <c r="R97" i="1"/>
  <c r="R95" i="1"/>
  <c r="AX134" i="2" s="1"/>
  <c r="N94" i="1"/>
  <c r="AW133" i="2" s="1"/>
  <c r="AK78" i="1"/>
  <c r="BA129" i="2" s="1"/>
  <c r="AK95" i="1"/>
  <c r="BA134" i="2" s="1"/>
  <c r="B89" i="1"/>
  <c r="Q85" i="1" s="1"/>
  <c r="R82" i="1"/>
  <c r="N80" i="1"/>
  <c r="AW131" i="2" s="1"/>
  <c r="R78" i="1"/>
  <c r="AX129" i="2" s="1"/>
  <c r="B105" i="1"/>
  <c r="Q101" i="1" s="1"/>
  <c r="R98" i="1"/>
  <c r="N96" i="1"/>
  <c r="AW135" i="2" s="1"/>
  <c r="R94" i="1"/>
  <c r="AX133" i="2" s="1"/>
  <c r="AK80" i="1"/>
  <c r="BA131" i="2" s="1"/>
  <c r="AK26" i="1"/>
  <c r="BA110" i="2" s="1"/>
  <c r="AQ21" i="1"/>
  <c r="AQ28" i="1"/>
  <c r="AK27" i="1"/>
  <c r="BA111" i="2" s="1"/>
  <c r="AQ22" i="1"/>
  <c r="AQ29" i="1"/>
  <c r="AK28" i="1"/>
  <c r="BA112" i="2" s="1"/>
  <c r="AQ19" i="1"/>
  <c r="AQ26" i="1"/>
  <c r="AK29" i="1"/>
  <c r="BA113" i="2" s="1"/>
  <c r="AQ20" i="1"/>
  <c r="AQ27" i="1"/>
  <c r="AQ24" i="1"/>
  <c r="AQ25" i="1"/>
  <c r="AU44" i="1"/>
  <c r="AU45" i="1"/>
  <c r="AU42" i="1"/>
  <c r="AU39" i="1"/>
  <c r="AU40" i="1"/>
  <c r="AQ34" i="1"/>
  <c r="AK44" i="1"/>
  <c r="BA122" i="2" s="1"/>
  <c r="AQ37" i="1"/>
  <c r="AQ44" i="1"/>
  <c r="AK45" i="1"/>
  <c r="BA123" i="2" s="1"/>
  <c r="AQ38" i="1"/>
  <c r="AQ45" i="1"/>
  <c r="AQ42" i="1"/>
  <c r="AQ39" i="1"/>
  <c r="AQ43" i="1"/>
  <c r="AQ40" i="1"/>
  <c r="W53" i="1"/>
  <c r="AA52" i="1"/>
  <c r="Y52" i="1"/>
  <c r="U52" i="1"/>
  <c r="AA53" i="1"/>
  <c r="Y53" i="1"/>
  <c r="U53" i="1"/>
  <c r="W52" i="1"/>
  <c r="AA54" i="1"/>
  <c r="Y54" i="1"/>
  <c r="AV34" i="1" s="1"/>
  <c r="U54" i="1"/>
  <c r="AA55" i="1"/>
  <c r="Y55" i="1"/>
  <c r="U55" i="1"/>
  <c r="W59" i="1"/>
  <c r="AA58" i="1"/>
  <c r="Y58" i="1"/>
  <c r="U58" i="1"/>
  <c r="AA59" i="1"/>
  <c r="Y59" i="1"/>
  <c r="U59" i="1"/>
  <c r="W58" i="1"/>
  <c r="AA60" i="1"/>
  <c r="Y60" i="1"/>
  <c r="U60" i="1"/>
  <c r="AA61" i="1"/>
  <c r="Y61" i="1"/>
  <c r="U61" i="1"/>
  <c r="W65" i="1"/>
  <c r="AA64" i="1"/>
  <c r="Y64" i="1"/>
  <c r="U64" i="1"/>
  <c r="AA65" i="1"/>
  <c r="Y65" i="1"/>
  <c r="U65" i="1"/>
  <c r="W64" i="1"/>
  <c r="AA66" i="1"/>
  <c r="Y66" i="1"/>
  <c r="U66" i="1"/>
  <c r="AA67" i="1"/>
  <c r="Y67" i="1"/>
  <c r="U67" i="1"/>
  <c r="W71" i="1"/>
  <c r="AA70" i="1"/>
  <c r="Y70" i="1"/>
  <c r="U70" i="1"/>
  <c r="AA71" i="1"/>
  <c r="Y71" i="1"/>
  <c r="U71" i="1"/>
  <c r="W70" i="1"/>
  <c r="AA72" i="1"/>
  <c r="Y72" i="1"/>
  <c r="U72" i="1"/>
  <c r="AA73" i="1"/>
  <c r="Y73" i="1"/>
  <c r="U73" i="1"/>
  <c r="AB95" i="1"/>
  <c r="AY134" i="2" s="1"/>
  <c r="AF93" i="1"/>
  <c r="AZ132" i="2" s="1"/>
  <c r="AF79" i="1"/>
  <c r="AZ130" i="2" s="1"/>
  <c r="AF95" i="1"/>
  <c r="AB80" i="1"/>
  <c r="AY131" i="2" s="1"/>
  <c r="AB93" i="1"/>
  <c r="AF80" i="1"/>
  <c r="AZ131" i="2" s="1"/>
  <c r="W88" i="1"/>
  <c r="AA88" i="1"/>
  <c r="Y88" i="1"/>
  <c r="U88" i="1"/>
  <c r="W89" i="1"/>
  <c r="AA89" i="1"/>
  <c r="Y89" i="1"/>
  <c r="U89" i="1"/>
  <c r="W104" i="1"/>
  <c r="AA104" i="1"/>
  <c r="Y104" i="1"/>
  <c r="U104" i="1"/>
  <c r="W105" i="1"/>
  <c r="AA105" i="1"/>
  <c r="Y105" i="1"/>
  <c r="U105" i="1"/>
  <c r="AB96" i="1" l="1"/>
  <c r="AY135" i="2" s="1"/>
  <c r="AY132" i="2"/>
  <c r="AF94" i="1"/>
  <c r="AY130" i="2"/>
  <c r="AB94" i="1"/>
  <c r="AY133" i="2" s="1"/>
  <c r="AZ134" i="2"/>
  <c r="W103" i="1"/>
  <c r="AA102" i="1"/>
  <c r="Y102" i="1"/>
  <c r="U102" i="1"/>
  <c r="AA103" i="1"/>
  <c r="Y103" i="1"/>
  <c r="U103" i="1"/>
  <c r="W102" i="1"/>
  <c r="W87" i="1"/>
  <c r="AA86" i="1"/>
  <c r="Y86" i="1"/>
  <c r="U86" i="1"/>
  <c r="AA87" i="1"/>
  <c r="Y87" i="1"/>
  <c r="U87" i="1"/>
  <c r="W86" i="1"/>
  <c r="AF96" i="1" l="1"/>
  <c r="AZ135" i="2" s="1"/>
  <c r="AZ133" i="2"/>
</calcChain>
</file>

<file path=xl/sharedStrings.xml><?xml version="1.0" encoding="utf-8"?>
<sst xmlns="http://schemas.openxmlformats.org/spreadsheetml/2006/main" count="447" uniqueCount="150">
  <si>
    <t>Liga-Bezeichnung:</t>
  </si>
  <si>
    <t>M14-1</t>
  </si>
  <si>
    <t>Hamburger Basketball-Verband e.V.</t>
  </si>
  <si>
    <t>Qualifikationsturnier 2025</t>
  </si>
  <si>
    <t>21. + 22. Juni 2025</t>
  </si>
  <si>
    <t>- Männlich U14  Runde 1 -</t>
  </si>
  <si>
    <t>Halle:</t>
  </si>
  <si>
    <t>PEPE2: Gym. Hittfeld, Peperdieksberg, 21218 Seevetal</t>
  </si>
  <si>
    <t>Gruppe A</t>
  </si>
  <si>
    <t>Gruppe B</t>
  </si>
  <si>
    <t>Gruppe C</t>
  </si>
  <si>
    <t>Gruppe D</t>
  </si>
  <si>
    <t>Gruppe  E</t>
  </si>
  <si>
    <t>Gruppe F</t>
  </si>
  <si>
    <t>A2</t>
  </si>
  <si>
    <t>B2</t>
  </si>
  <si>
    <t>D2</t>
  </si>
  <si>
    <t>C2</t>
  </si>
  <si>
    <t>A3</t>
  </si>
  <si>
    <t>B3</t>
  </si>
  <si>
    <t>D3</t>
  </si>
  <si>
    <t>C3</t>
  </si>
  <si>
    <t>Spielplan Sonnabend, 21. Juni 2025</t>
  </si>
  <si>
    <t>Kampfgericht /
Kommissar</t>
  </si>
  <si>
    <t>Klasse</t>
  </si>
  <si>
    <t>SpNr</t>
  </si>
  <si>
    <t>Gruppe</t>
  </si>
  <si>
    <t>Zeit</t>
  </si>
  <si>
    <t>Feld</t>
  </si>
  <si>
    <t>Paarung</t>
  </si>
  <si>
    <t>Ergebnis</t>
  </si>
  <si>
    <t>Schiedsrichter</t>
  </si>
  <si>
    <t>A</t>
  </si>
  <si>
    <t>C</t>
  </si>
  <si>
    <t>09:30</t>
  </si>
  <si>
    <t>-</t>
  </si>
  <si>
    <t>:</t>
  </si>
  <si>
    <t>11:30</t>
  </si>
  <si>
    <t>13:30</t>
  </si>
  <si>
    <t>D</t>
  </si>
  <si>
    <t>10:30</t>
  </si>
  <si>
    <t>12:30</t>
  </si>
  <si>
    <t>14:30</t>
  </si>
  <si>
    <t>B</t>
  </si>
  <si>
    <t>15:30</t>
  </si>
  <si>
    <t>17:30</t>
  </si>
  <si>
    <t>19:30</t>
  </si>
  <si>
    <t>16:30</t>
  </si>
  <si>
    <t>18:30</t>
  </si>
  <si>
    <t>20:30</t>
  </si>
  <si>
    <t>Körbe</t>
  </si>
  <si>
    <t>Punkte</t>
  </si>
  <si>
    <t>Pl</t>
  </si>
  <si>
    <t>XXX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</si>
  <si>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</si>
  <si>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</si>
  <si>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</si>
  <si>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</si>
  <si>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</si>
  <si>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</si>
  <si>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</si>
  <si>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</si>
  <si>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</si>
  <si>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</si>
  <si>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</si>
  <si>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</si>
  <si>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Spielplan Sonntag, 22. Juni 2025</t>
  </si>
  <si>
    <t>11:00</t>
  </si>
  <si>
    <t>13:00</t>
  </si>
  <si>
    <t>Ergebnisübernahme aus Gruppe A</t>
  </si>
  <si>
    <t>Ergebnisübernahme aus Gruppe D</t>
  </si>
  <si>
    <t>Sollten die Schiedsrichter ihre eigene Mannschaft pfeifen, bitte eigenständig das Feld tauschen!</t>
  </si>
  <si>
    <t>12:00</t>
  </si>
  <si>
    <t>14:00</t>
  </si>
  <si>
    <t>Ergebnisübernahme aus Gruppe B</t>
  </si>
  <si>
    <t>Ergebnisübernahme aus Gruppe C</t>
  </si>
  <si>
    <t>Platzierung:</t>
  </si>
  <si>
    <t>1.</t>
  </si>
  <si>
    <t>2.</t>
  </si>
  <si>
    <t>3.</t>
  </si>
  <si>
    <t>4.</t>
  </si>
  <si>
    <t>5. - 6.</t>
  </si>
  <si>
    <t>7. - 8.</t>
  </si>
  <si>
    <t>9. - 10.</t>
  </si>
  <si>
    <t>11. - 12.</t>
  </si>
  <si>
    <t>13. - 16.</t>
  </si>
  <si>
    <t>Qualifiziert für die Leistungsrunde sind die Plätze 1 bis 8</t>
  </si>
  <si>
    <t>Begegnung:</t>
  </si>
  <si>
    <t>Spielberichtsbogen JQT 2025</t>
  </si>
  <si>
    <t>Team A</t>
  </si>
  <si>
    <t>Team B</t>
  </si>
  <si>
    <t>Liga:</t>
  </si>
  <si>
    <t>Datum:</t>
  </si>
  <si>
    <t>Zeit:</t>
  </si>
  <si>
    <t>1. SR</t>
  </si>
  <si>
    <t>Spiel-Nr.:</t>
  </si>
  <si>
    <t>Gruppe:</t>
  </si>
  <si>
    <t>2. SR</t>
  </si>
  <si>
    <t>Laufendes Ergebnis</t>
  </si>
  <si>
    <t>Team A:</t>
  </si>
  <si>
    <t>Auszeiten</t>
  </si>
  <si>
    <t>Mannschaftsfouls</t>
  </si>
  <si>
    <t>1. Halbzeit</t>
  </si>
  <si>
    <t>2. Halbzeit</t>
  </si>
  <si>
    <t>TA-Nr.</t>
  </si>
  <si>
    <t>Name des Spielers</t>
  </si>
  <si>
    <t>Einsatz</t>
  </si>
  <si>
    <t>Nr.</t>
  </si>
  <si>
    <t>Fouls</t>
  </si>
  <si>
    <t>Trainer:</t>
  </si>
  <si>
    <t>Trainer-
Assistant:</t>
  </si>
  <si>
    <t>Team B:</t>
  </si>
  <si>
    <t>Halbzeit:</t>
  </si>
  <si>
    <r>
      <t xml:space="preserve">Team </t>
    </r>
    <r>
      <rPr>
        <sz val="10"/>
        <rFont val="Arial"/>
        <family val="2"/>
      </rPr>
      <t>A</t>
    </r>
  </si>
  <si>
    <r>
      <t xml:space="preserve">Team </t>
    </r>
    <r>
      <rPr>
        <sz val="10"/>
        <rFont val="Arial"/>
        <family val="2"/>
      </rPr>
      <t>B</t>
    </r>
  </si>
  <si>
    <t>Unterschrift des Kapitäns bei Protest</t>
  </si>
  <si>
    <t>Vermerk Rückseite</t>
  </si>
  <si>
    <t>Verlängerung:</t>
  </si>
  <si>
    <t>Name des Gewinners</t>
  </si>
  <si>
    <t>Anschreiber</t>
  </si>
  <si>
    <t>Zeitnehmer</t>
  </si>
  <si>
    <t>24sek.-Zeitnehmer</t>
  </si>
  <si>
    <t>Kommissar MVV</t>
  </si>
  <si>
    <t>Blatt 1 (weiß) für die Spielleitung - Blatt 2 (rosa) für den Gewinner - Blatt 3 (gelb) für den Verlierer</t>
  </si>
  <si>
    <t>Nachdruck nur mit Genehmigung des DBB gestattet. (06/24; JQT)</t>
  </si>
  <si>
    <t>LIGA</t>
  </si>
  <si>
    <t>Nr</t>
  </si>
  <si>
    <t>SR1</t>
  </si>
  <si>
    <t>SR2</t>
  </si>
  <si>
    <t>Kampfgericht</t>
  </si>
  <si>
    <t>Liga2</t>
  </si>
  <si>
    <t>Datum</t>
  </si>
  <si>
    <t>Halle-Feld</t>
  </si>
  <si>
    <t>Version 1: Stand 28.05.2025</t>
  </si>
  <si>
    <t>TOWE</t>
  </si>
  <si>
    <t>HTS</t>
  </si>
  <si>
    <t>MTVL</t>
  </si>
  <si>
    <t>BWB</t>
  </si>
  <si>
    <t>BSV</t>
  </si>
  <si>
    <t>ETV</t>
  </si>
  <si>
    <t>HHT</t>
  </si>
  <si>
    <t>ATSV</t>
  </si>
  <si>
    <t>NTSV</t>
  </si>
  <si>
    <t>RIST</t>
  </si>
  <si>
    <t>SCAL</t>
  </si>
  <si>
    <t>HAPI</t>
  </si>
  <si>
    <t>TSGB</t>
  </si>
  <si>
    <t>BCH</t>
  </si>
  <si>
    <t>HAHI</t>
  </si>
  <si>
    <t>AMTV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</si>
</sst>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:&quot;"/>
    <numFmt numFmtId="165" formatCode="0&quot;:&quot;"/>
    <numFmt numFmtId="166" formatCode="h:mm;@"/>
    <numFmt numFmtId="167" formatCode="dd/mm/yy;@"/>
  </numFmts>
  <fonts count="20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4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6"/>
      <name val="Arial"/>
      <family val="2"/>
    </font>
    <font>
      <sz val="10"/>
      <color indexed="9"/>
      <name val="Arial"/>
      <family val="2"/>
    </font>
    <font>
      <sz val="5.5"/>
      <name val="Arial"/>
      <family val="2"/>
    </font>
    <font>
      <sz val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gray0625">
        <bgColor indexed="9"/>
      </patternFill>
    </fill>
  </fills>
  <borders count="6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1" fillId="0" borderId="0" xfId="1"/>
    <xf numFmtId="0" fontId="1" fillId="3" borderId="0" xfId="1" applyFill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Continuous"/>
    </xf>
    <xf numFmtId="0" fontId="5" fillId="0" borderId="0" xfId="1" applyFont="1"/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1" fillId="0" borderId="7" xfId="1" applyBorder="1"/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20" fontId="1" fillId="0" borderId="0" xfId="1" quotePrefix="1" applyNumberFormat="1" applyAlignment="1">
      <alignment horizontal="center"/>
    </xf>
    <xf numFmtId="1" fontId="1" fillId="0" borderId="0" xfId="1" applyNumberFormat="1" applyAlignment="1">
      <alignment horizontal="center"/>
    </xf>
    <xf numFmtId="0" fontId="9" fillId="0" borderId="0" xfId="1" applyFont="1"/>
    <xf numFmtId="0" fontId="1" fillId="0" borderId="10" xfId="1" applyBorder="1" applyAlignment="1">
      <alignment shrinkToFit="1"/>
    </xf>
    <xf numFmtId="165" fontId="1" fillId="0" borderId="0" xfId="1" applyNumberFormat="1"/>
    <xf numFmtId="1" fontId="1" fillId="0" borderId="0" xfId="1" applyNumberFormat="1"/>
    <xf numFmtId="0" fontId="1" fillId="3" borderId="0" xfId="1" applyFill="1" applyAlignment="1">
      <alignment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shrinkToFit="1"/>
    </xf>
    <xf numFmtId="164" fontId="1" fillId="0" borderId="0" xfId="1" applyNumberFormat="1"/>
    <xf numFmtId="0" fontId="9" fillId="0" borderId="0" xfId="1" quotePrefix="1" applyFont="1" applyAlignment="1">
      <alignment horizontal="left"/>
    </xf>
    <xf numFmtId="0" fontId="9" fillId="0" borderId="0" xfId="1" applyFont="1" applyAlignment="1">
      <alignment horizontal="center"/>
    </xf>
    <xf numFmtId="0" fontId="1" fillId="0" borderId="0" xfId="2"/>
    <xf numFmtId="0" fontId="1" fillId="0" borderId="0" xfId="2" applyAlignment="1">
      <alignment horizontal="right"/>
    </xf>
    <xf numFmtId="166" fontId="1" fillId="0" borderId="0" xfId="2" applyNumberFormat="1"/>
    <xf numFmtId="14" fontId="1" fillId="0" borderId="0" xfId="2" applyNumberFormat="1"/>
    <xf numFmtId="0" fontId="1" fillId="0" borderId="0" xfId="2" applyAlignment="1">
      <alignment horizontal="center"/>
    </xf>
    <xf numFmtId="0" fontId="1" fillId="0" borderId="14" xfId="2" applyBorder="1"/>
    <xf numFmtId="167" fontId="1" fillId="0" borderId="0" xfId="2" applyNumberFormat="1"/>
    <xf numFmtId="167" fontId="1" fillId="0" borderId="0" xfId="2" applyNumberFormat="1" applyAlignment="1">
      <alignment horizontal="center"/>
    </xf>
    <xf numFmtId="167" fontId="2" fillId="0" borderId="16" xfId="2" applyNumberFormat="1" applyFont="1" applyBorder="1" applyAlignment="1">
      <alignment horizontal="center" shrinkToFit="1"/>
    </xf>
    <xf numFmtId="0" fontId="1" fillId="0" borderId="18" xfId="2" applyBorder="1"/>
    <xf numFmtId="0" fontId="1" fillId="0" borderId="19" xfId="2" applyBorder="1"/>
    <xf numFmtId="0" fontId="1" fillId="0" borderId="20" xfId="2" applyBorder="1"/>
    <xf numFmtId="0" fontId="1" fillId="0" borderId="22" xfId="2" applyBorder="1"/>
    <xf numFmtId="0" fontId="1" fillId="0" borderId="23" xfId="2" applyBorder="1"/>
    <xf numFmtId="0" fontId="13" fillId="0" borderId="15" xfId="2" applyFont="1" applyBorder="1" applyAlignment="1">
      <alignment horizontal="left" vertical="center" wrapText="1"/>
    </xf>
    <xf numFmtId="0" fontId="13" fillId="0" borderId="16" xfId="2" applyFont="1" applyBorder="1" applyAlignment="1">
      <alignment horizontal="left" vertical="center" wrapText="1"/>
    </xf>
    <xf numFmtId="0" fontId="1" fillId="0" borderId="16" xfId="2" applyBorder="1" applyAlignment="1">
      <alignment horizontal="center"/>
    </xf>
    <xf numFmtId="0" fontId="1" fillId="0" borderId="16" xfId="2" applyBorder="1"/>
    <xf numFmtId="0" fontId="14" fillId="0" borderId="19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1" fillId="4" borderId="0" xfId="2" applyFill="1" applyAlignment="1">
      <alignment horizontal="center"/>
    </xf>
    <xf numFmtId="0" fontId="1" fillId="0" borderId="0" xfId="2" applyAlignment="1">
      <alignment vertical="center"/>
    </xf>
    <xf numFmtId="0" fontId="1" fillId="0" borderId="28" xfId="2" applyBorder="1" applyAlignment="1">
      <alignment horizontal="center"/>
    </xf>
    <xf numFmtId="0" fontId="15" fillId="0" borderId="29" xfId="2" applyFont="1" applyBorder="1" applyAlignment="1">
      <alignment horizontal="center" shrinkToFit="1"/>
    </xf>
    <xf numFmtId="0" fontId="15" fillId="4" borderId="30" xfId="2" applyFont="1" applyFill="1" applyBorder="1" applyAlignment="1">
      <alignment horizontal="center" shrinkToFit="1"/>
    </xf>
    <xf numFmtId="0" fontId="1" fillId="0" borderId="31" xfId="2" applyBorder="1" applyAlignment="1">
      <alignment horizontal="center"/>
    </xf>
    <xf numFmtId="0" fontId="15" fillId="0" borderId="32" xfId="2" applyFont="1" applyBorder="1" applyAlignment="1">
      <alignment horizontal="center" shrinkToFit="1"/>
    </xf>
    <xf numFmtId="0" fontId="15" fillId="0" borderId="33" xfId="2" applyFont="1" applyBorder="1" applyAlignment="1">
      <alignment horizontal="center" shrinkToFit="1"/>
    </xf>
    <xf numFmtId="0" fontId="16" fillId="0" borderId="19" xfId="2" applyFont="1" applyBorder="1" applyAlignment="1">
      <alignment wrapText="1"/>
    </xf>
    <xf numFmtId="0" fontId="1" fillId="0" borderId="0" xfId="2" applyAlignment="1">
      <alignment horizontal="center"/>
    </xf>
    <xf numFmtId="0" fontId="14" fillId="0" borderId="10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" fillId="0" borderId="11" xfId="2" applyBorder="1"/>
    <xf numFmtId="0" fontId="1" fillId="0" borderId="13" xfId="2" applyBorder="1"/>
    <xf numFmtId="0" fontId="16" fillId="0" borderId="0" xfId="2" applyFont="1"/>
    <xf numFmtId="0" fontId="1" fillId="0" borderId="41" xfId="2" applyBorder="1" applyAlignment="1">
      <alignment horizontal="center"/>
    </xf>
    <xf numFmtId="0" fontId="15" fillId="0" borderId="10" xfId="2" applyFont="1" applyBorder="1" applyAlignment="1">
      <alignment horizontal="center" shrinkToFit="1"/>
    </xf>
    <xf numFmtId="0" fontId="15" fillId="4" borderId="35" xfId="2" applyFont="1" applyFill="1" applyBorder="1" applyAlignment="1">
      <alignment horizontal="center" shrinkToFit="1"/>
    </xf>
    <xf numFmtId="0" fontId="1" fillId="0" borderId="42" xfId="2" applyBorder="1" applyAlignment="1">
      <alignment horizontal="center"/>
    </xf>
    <xf numFmtId="0" fontId="15" fillId="0" borderId="11" xfId="2" applyFont="1" applyBorder="1" applyAlignment="1">
      <alignment horizontal="center" shrinkToFit="1"/>
    </xf>
    <xf numFmtId="0" fontId="15" fillId="0" borderId="13" xfId="2" applyFont="1" applyBorder="1" applyAlignment="1">
      <alignment horizontal="center" shrinkToFit="1"/>
    </xf>
    <xf numFmtId="0" fontId="1" fillId="0" borderId="22" xfId="2" applyBorder="1" applyAlignment="1">
      <alignment horizontal="center"/>
    </xf>
    <xf numFmtId="0" fontId="1" fillId="0" borderId="14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46" xfId="2" applyBorder="1"/>
    <xf numFmtId="0" fontId="1" fillId="0" borderId="17" xfId="2" applyBorder="1" applyAlignment="1">
      <alignment shrinkToFit="1"/>
    </xf>
    <xf numFmtId="0" fontId="1" fillId="0" borderId="31" xfId="2" applyBorder="1" applyAlignment="1">
      <alignment horizontal="center" shrinkToFit="1"/>
    </xf>
    <xf numFmtId="0" fontId="1" fillId="0" borderId="28" xfId="2" applyBorder="1"/>
    <xf numFmtId="0" fontId="1" fillId="0" borderId="29" xfId="2" applyBorder="1"/>
    <xf numFmtId="0" fontId="1" fillId="0" borderId="31" xfId="2" applyBorder="1"/>
    <xf numFmtId="0" fontId="1" fillId="0" borderId="48" xfId="2" applyBorder="1"/>
    <xf numFmtId="0" fontId="1" fillId="0" borderId="12" xfId="2" applyBorder="1" applyAlignment="1">
      <alignment shrinkToFit="1"/>
    </xf>
    <xf numFmtId="0" fontId="1" fillId="0" borderId="42" xfId="2" applyBorder="1" applyAlignment="1">
      <alignment horizontal="center" shrinkToFit="1"/>
    </xf>
    <xf numFmtId="0" fontId="1" fillId="0" borderId="41" xfId="2" applyBorder="1"/>
    <xf numFmtId="0" fontId="1" fillId="0" borderId="10" xfId="2" applyBorder="1"/>
    <xf numFmtId="0" fontId="1" fillId="0" borderId="42" xfId="2" applyBorder="1"/>
    <xf numFmtId="0" fontId="1" fillId="0" borderId="45" xfId="2" applyBorder="1"/>
    <xf numFmtId="0" fontId="1" fillId="0" borderId="17" xfId="2" applyBorder="1"/>
    <xf numFmtId="0" fontId="1" fillId="0" borderId="45" xfId="2" applyBorder="1" applyAlignment="1">
      <alignment shrinkToFit="1"/>
    </xf>
    <xf numFmtId="0" fontId="1" fillId="0" borderId="51" xfId="2" applyBorder="1"/>
    <xf numFmtId="0" fontId="1" fillId="0" borderId="52" xfId="2" applyBorder="1"/>
    <xf numFmtId="0" fontId="13" fillId="0" borderId="54" xfId="2" applyFont="1" applyBorder="1" applyAlignment="1">
      <alignment vertical="center" wrapText="1"/>
    </xf>
    <xf numFmtId="0" fontId="1" fillId="0" borderId="54" xfId="2" applyBorder="1" applyAlignment="1">
      <alignment shrinkToFit="1"/>
    </xf>
    <xf numFmtId="0" fontId="1" fillId="0" borderId="52" xfId="2" applyBorder="1" applyAlignment="1">
      <alignment shrinkToFit="1"/>
    </xf>
    <xf numFmtId="0" fontId="1" fillId="0" borderId="54" xfId="2" applyBorder="1"/>
    <xf numFmtId="0" fontId="1" fillId="0" borderId="55" xfId="2" applyBorder="1"/>
    <xf numFmtId="0" fontId="1" fillId="0" borderId="56" xfId="2" applyBorder="1"/>
    <xf numFmtId="0" fontId="1" fillId="0" borderId="57" xfId="2" applyBorder="1"/>
    <xf numFmtId="0" fontId="1" fillId="0" borderId="58" xfId="2" applyBorder="1"/>
    <xf numFmtId="0" fontId="1" fillId="0" borderId="56" xfId="2" applyBorder="1" applyAlignment="1">
      <alignment horizontal="center"/>
    </xf>
    <xf numFmtId="0" fontId="15" fillId="0" borderId="57" xfId="2" applyFont="1" applyBorder="1" applyAlignment="1">
      <alignment horizontal="center" shrinkToFit="1"/>
    </xf>
    <xf numFmtId="0" fontId="15" fillId="4" borderId="59" xfId="2" applyFont="1" applyFill="1" applyBorder="1" applyAlignment="1">
      <alignment horizontal="center" shrinkToFit="1"/>
    </xf>
    <xf numFmtId="0" fontId="1" fillId="0" borderId="60" xfId="2" applyBorder="1" applyAlignment="1">
      <alignment horizontal="center"/>
    </xf>
    <xf numFmtId="0" fontId="15" fillId="0" borderId="49" xfId="2" applyFont="1" applyBorder="1" applyAlignment="1">
      <alignment horizontal="center" shrinkToFit="1"/>
    </xf>
    <xf numFmtId="0" fontId="15" fillId="0" borderId="50" xfId="2" applyFont="1" applyBorder="1" applyAlignment="1">
      <alignment horizontal="center" shrinkToFit="1"/>
    </xf>
    <xf numFmtId="0" fontId="13" fillId="0" borderId="19" xfId="2" applyFont="1" applyBorder="1" applyAlignment="1">
      <alignment horizontal="left" vertical="center" wrapText="1"/>
    </xf>
    <xf numFmtId="0" fontId="13" fillId="0" borderId="0" xfId="2" applyFont="1" applyAlignment="1">
      <alignment horizontal="left" vertical="center" wrapText="1"/>
    </xf>
    <xf numFmtId="0" fontId="1" fillId="0" borderId="0" xfId="2" applyAlignment="1">
      <alignment horizontal="left"/>
    </xf>
    <xf numFmtId="0" fontId="1" fillId="0" borderId="15" xfId="2" applyBorder="1"/>
    <xf numFmtId="20" fontId="1" fillId="0" borderId="0" xfId="2" applyNumberFormat="1"/>
    <xf numFmtId="1" fontId="1" fillId="0" borderId="0" xfId="2" applyNumberFormat="1"/>
    <xf numFmtId="0" fontId="12" fillId="0" borderId="0" xfId="2" applyFont="1" applyAlignment="1">
      <alignment wrapText="1"/>
    </xf>
    <xf numFmtId="0" fontId="1" fillId="0" borderId="0" xfId="2" applyAlignment="1">
      <alignment wrapText="1"/>
    </xf>
    <xf numFmtId="0" fontId="1" fillId="0" borderId="19" xfId="2" applyBorder="1" applyAlignment="1">
      <alignment wrapText="1"/>
    </xf>
    <xf numFmtId="0" fontId="1" fillId="0" borderId="7" xfId="2" applyBorder="1"/>
    <xf numFmtId="0" fontId="1" fillId="0" borderId="15" xfId="2" applyBorder="1" applyAlignment="1">
      <alignment wrapText="1"/>
    </xf>
    <xf numFmtId="0" fontId="1" fillId="0" borderId="18" xfId="2" applyBorder="1" applyAlignment="1">
      <alignment wrapText="1"/>
    </xf>
    <xf numFmtId="0" fontId="15" fillId="0" borderId="0" xfId="2" applyFont="1"/>
    <xf numFmtId="0" fontId="1" fillId="0" borderId="7" xfId="2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19" xfId="2" applyBorder="1" applyAlignment="1">
      <alignment horizontal="center"/>
    </xf>
    <xf numFmtId="0" fontId="15" fillId="0" borderId="14" xfId="2" applyFont="1" applyBorder="1"/>
    <xf numFmtId="0" fontId="18" fillId="0" borderId="14" xfId="2" applyFont="1" applyBorder="1"/>
    <xf numFmtId="0" fontId="1" fillId="0" borderId="16" xfId="2" applyBorder="1" applyAlignment="1">
      <alignment vertical="center" wrapText="1"/>
    </xf>
    <xf numFmtId="0" fontId="1" fillId="0" borderId="19" xfId="2" applyBorder="1" applyAlignment="1">
      <alignment horizontal="left"/>
    </xf>
    <xf numFmtId="0" fontId="12" fillId="0" borderId="0" xfId="2" applyFont="1"/>
    <xf numFmtId="0" fontId="1" fillId="0" borderId="0" xfId="2" applyAlignment="1">
      <alignment vertical="center" wrapText="1"/>
    </xf>
    <xf numFmtId="0" fontId="19" fillId="0" borderId="0" xfId="2" applyFont="1"/>
    <xf numFmtId="0" fontId="19" fillId="0" borderId="0" xfId="2" applyFont="1" applyAlignment="1">
      <alignment horizontal="right"/>
    </xf>
    <xf numFmtId="166" fontId="19" fillId="0" borderId="0" xfId="2" applyNumberFormat="1" applyFont="1"/>
    <xf numFmtId="14" fontId="19" fillId="0" borderId="0" xfId="2" applyNumberFormat="1" applyFont="1"/>
    <xf numFmtId="0" fontId="4" fillId="0" borderId="0" xfId="1" applyFont="1" applyAlignment="1">
      <alignment horizontal="left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quotePrefix="1" applyFont="1" applyAlignment="1">
      <alignment horizontal="center"/>
    </xf>
    <xf numFmtId="0" fontId="1" fillId="0" borderId="0" xfId="1" applyAlignment="1">
      <alignment horizontal="left"/>
    </xf>
    <xf numFmtId="0" fontId="1" fillId="2" borderId="0" xfId="1" applyFill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quotePrefix="1" applyFont="1" applyBorder="1" applyAlignment="1">
      <alignment horizontal="center"/>
    </xf>
    <xf numFmtId="0" fontId="3" fillId="0" borderId="6" xfId="1" quotePrefix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0" fontId="3" fillId="0" borderId="8" xfId="1" quotePrefix="1" applyFont="1" applyBorder="1" applyAlignment="1">
      <alignment horizontal="center"/>
    </xf>
    <xf numFmtId="0" fontId="7" fillId="0" borderId="0" xfId="1" applyFont="1" applyAlignment="1">
      <alignment horizontal="left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5" fillId="0" borderId="7" xfId="1" applyFont="1" applyBorder="1" applyAlignment="1">
      <alignment horizontal="center"/>
    </xf>
    <xf numFmtId="0" fontId="8" fillId="0" borderId="7" xfId="1" quotePrefix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2" borderId="0" xfId="1" applyFill="1" applyProtection="1">
      <protection locked="0"/>
    </xf>
    <xf numFmtId="0" fontId="1" fillId="2" borderId="0" xfId="1" applyFill="1" applyAlignment="1" applyProtection="1">
      <alignment horizontal="left"/>
      <protection locked="0"/>
    </xf>
    <xf numFmtId="0" fontId="1" fillId="0" borderId="0" xfId="1" applyAlignment="1">
      <alignment horizontal="right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20" fontId="1" fillId="0" borderId="0" xfId="1" quotePrefix="1" applyNumberFormat="1" applyAlignment="1">
      <alignment horizontal="center"/>
    </xf>
    <xf numFmtId="1" fontId="1" fillId="0" borderId="0" xfId="1" applyNumberFormat="1" applyAlignment="1">
      <alignment horizontal="center"/>
    </xf>
    <xf numFmtId="0" fontId="1" fillId="2" borderId="0" xfId="1" applyFill="1" applyAlignment="1" applyProtection="1">
      <alignment horizontal="right"/>
      <protection locked="0"/>
    </xf>
    <xf numFmtId="1" fontId="1" fillId="0" borderId="13" xfId="1" applyNumberFormat="1" applyBorder="1" applyAlignment="1">
      <alignment horizontal="left" shrinkToFit="1"/>
    </xf>
    <xf numFmtId="1" fontId="1" fillId="0" borderId="10" xfId="1" applyNumberFormat="1" applyBorder="1" applyAlignment="1">
      <alignment horizontal="left" shrinkToFit="1"/>
    </xf>
    <xf numFmtId="165" fontId="1" fillId="0" borderId="11" xfId="1" applyNumberFormat="1" applyBorder="1" applyAlignment="1">
      <alignment horizontal="right" shrinkToFit="1"/>
    </xf>
    <xf numFmtId="165" fontId="1" fillId="0" borderId="12" xfId="1" applyNumberFormat="1" applyBorder="1" applyAlignment="1">
      <alignment horizontal="right" shrinkToFit="1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horizontal="center"/>
      <protection locked="0"/>
    </xf>
    <xf numFmtId="164" fontId="1" fillId="0" borderId="0" xfId="1" applyNumberFormat="1" applyAlignment="1">
      <alignment horizontal="center" shrinkToFit="1"/>
    </xf>
    <xf numFmtId="0" fontId="1" fillId="0" borderId="10" xfId="1" applyBorder="1" applyAlignment="1">
      <alignment horizontal="center" shrinkToFit="1"/>
    </xf>
    <xf numFmtId="164" fontId="1" fillId="0" borderId="11" xfId="1" applyNumberFormat="1" applyBorder="1" applyAlignment="1">
      <alignment horizontal="right" shrinkToFit="1"/>
    </xf>
    <xf numFmtId="164" fontId="1" fillId="0" borderId="12" xfId="1" applyNumberFormat="1" applyBorder="1" applyAlignment="1">
      <alignment horizontal="right" shrinkToFit="1"/>
    </xf>
    <xf numFmtId="1" fontId="1" fillId="0" borderId="12" xfId="1" applyNumberFormat="1" applyBorder="1" applyAlignment="1">
      <alignment horizontal="left" shrinkToFit="1"/>
    </xf>
    <xf numFmtId="0" fontId="9" fillId="0" borderId="0" xfId="1" applyFont="1" applyAlignment="1">
      <alignment horizontal="center" shrinkToFit="1"/>
    </xf>
    <xf numFmtId="0" fontId="1" fillId="0" borderId="9" xfId="1" applyBorder="1" applyAlignment="1">
      <alignment horizontal="center" shrinkToFit="1"/>
    </xf>
    <xf numFmtId="164" fontId="1" fillId="0" borderId="9" xfId="1" applyNumberFormat="1" applyBorder="1" applyAlignment="1">
      <alignment horizontal="center" shrinkToFit="1"/>
    </xf>
    <xf numFmtId="1" fontId="1" fillId="0" borderId="10" xfId="1" applyNumberFormat="1" applyBorder="1" applyAlignment="1">
      <alignment horizontal="center" shrinkToFit="1"/>
    </xf>
    <xf numFmtId="0" fontId="1" fillId="3" borderId="0" xfId="1" applyFill="1" applyAlignment="1">
      <alignment horizontal="right"/>
    </xf>
    <xf numFmtId="0" fontId="1" fillId="3" borderId="0" xfId="1" applyFill="1" applyAlignment="1">
      <alignment horizontal="left"/>
    </xf>
    <xf numFmtId="0" fontId="1" fillId="0" borderId="0" xfId="1" applyAlignment="1">
      <alignment horizontal="left" shrinkToFit="1"/>
    </xf>
    <xf numFmtId="0" fontId="9" fillId="0" borderId="0" xfId="1" applyFont="1" applyAlignment="1">
      <alignment horizontal="left"/>
    </xf>
    <xf numFmtId="16" fontId="1" fillId="0" borderId="11" xfId="1" applyNumberFormat="1" applyBorder="1" applyAlignment="1">
      <alignment horizontal="center"/>
    </xf>
    <xf numFmtId="16" fontId="1" fillId="0" borderId="12" xfId="1" applyNumberFormat="1" applyBorder="1" applyAlignment="1">
      <alignment horizontal="center"/>
    </xf>
    <xf numFmtId="16" fontId="1" fillId="0" borderId="13" xfId="1" applyNumberFormat="1" applyBorder="1" applyAlignment="1">
      <alignment horizontal="center"/>
    </xf>
    <xf numFmtId="16" fontId="1" fillId="0" borderId="10" xfId="1" applyNumberFormat="1" applyBorder="1" applyAlignment="1">
      <alignment horizontal="center"/>
    </xf>
    <xf numFmtId="0" fontId="1" fillId="0" borderId="11" xfId="1" applyBorder="1" applyAlignment="1">
      <alignment horizontal="left" shrinkToFit="1"/>
    </xf>
    <xf numFmtId="0" fontId="1" fillId="0" borderId="12" xfId="1" applyBorder="1" applyAlignment="1">
      <alignment horizontal="left" shrinkToFit="1"/>
    </xf>
    <xf numFmtId="0" fontId="1" fillId="0" borderId="13" xfId="1" applyBorder="1" applyAlignment="1">
      <alignment horizontal="left" shrinkToFit="1"/>
    </xf>
    <xf numFmtId="0" fontId="1" fillId="0" borderId="10" xfId="1" applyBorder="1" applyAlignment="1">
      <alignment horizontal="left" shrinkToFit="1"/>
    </xf>
    <xf numFmtId="0" fontId="1" fillId="0" borderId="11" xfId="1" applyBorder="1" applyAlignment="1">
      <alignment horizontal="center" shrinkToFit="1"/>
    </xf>
    <xf numFmtId="0" fontId="1" fillId="0" borderId="12" xfId="1" applyBorder="1" applyAlignment="1">
      <alignment horizontal="center" shrinkToFit="1"/>
    </xf>
    <xf numFmtId="0" fontId="1" fillId="0" borderId="13" xfId="1" applyBorder="1" applyAlignment="1">
      <alignment horizontal="center" shrinkToFit="1"/>
    </xf>
    <xf numFmtId="0" fontId="1" fillId="2" borderId="0" xfId="2" quotePrefix="1" applyFill="1" applyAlignment="1" applyProtection="1">
      <alignment horizontal="center"/>
      <protection locked="0"/>
    </xf>
    <xf numFmtId="0" fontId="1" fillId="2" borderId="0" xfId="2" applyFill="1" applyAlignment="1" applyProtection="1">
      <alignment horizontal="center"/>
      <protection locked="0"/>
    </xf>
    <xf numFmtId="0" fontId="10" fillId="0" borderId="0" xfId="2" applyFont="1" applyAlignment="1">
      <alignment horizontal="center"/>
    </xf>
    <xf numFmtId="0" fontId="3" fillId="0" borderId="7" xfId="2" applyFont="1" applyBorder="1" applyAlignment="1">
      <alignment horizontal="left" shrinkToFit="1"/>
    </xf>
    <xf numFmtId="0" fontId="11" fillId="0" borderId="15" xfId="2" applyFont="1" applyBorder="1" applyAlignment="1">
      <alignment horizontal="center" shrinkToFit="1"/>
    </xf>
    <xf numFmtId="0" fontId="11" fillId="0" borderId="16" xfId="2" applyFont="1" applyBorder="1" applyAlignment="1">
      <alignment horizontal="center" shrinkToFit="1"/>
    </xf>
    <xf numFmtId="0" fontId="12" fillId="0" borderId="17" xfId="2" applyFont="1" applyBorder="1" applyAlignment="1">
      <alignment horizontal="right" shrinkToFit="1"/>
    </xf>
    <xf numFmtId="0" fontId="11" fillId="0" borderId="19" xfId="2" applyFont="1" applyBorder="1" applyAlignment="1">
      <alignment horizontal="left"/>
    </xf>
    <xf numFmtId="0" fontId="11" fillId="0" borderId="0" xfId="2" applyFont="1" applyAlignment="1">
      <alignment horizontal="left"/>
    </xf>
    <xf numFmtId="0" fontId="2" fillId="0" borderId="7" xfId="2" applyFont="1" applyBorder="1" applyAlignment="1">
      <alignment horizontal="center" shrinkToFit="1"/>
    </xf>
    <xf numFmtId="0" fontId="11" fillId="0" borderId="0" xfId="2" applyFont="1" applyAlignment="1">
      <alignment horizontal="right"/>
    </xf>
    <xf numFmtId="0" fontId="2" fillId="0" borderId="21" xfId="2" applyFont="1" applyBorder="1" applyAlignment="1">
      <alignment horizontal="center" shrinkToFit="1"/>
    </xf>
    <xf numFmtId="0" fontId="11" fillId="0" borderId="19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2" fillId="0" borderId="7" xfId="2" applyFont="1" applyBorder="1" applyAlignment="1">
      <alignment horizontal="right" shrinkToFit="1"/>
    </xf>
    <xf numFmtId="0" fontId="11" fillId="0" borderId="15" xfId="2" applyFont="1" applyBorder="1" applyAlignment="1">
      <alignment horizontal="right"/>
    </xf>
    <xf numFmtId="0" fontId="11" fillId="0" borderId="16" xfId="2" applyFont="1" applyBorder="1" applyAlignment="1">
      <alignment horizontal="right"/>
    </xf>
    <xf numFmtId="0" fontId="2" fillId="0" borderId="17" xfId="2" applyFont="1" applyBorder="1" applyAlignment="1">
      <alignment horizontal="center" shrinkToFit="1"/>
    </xf>
    <xf numFmtId="167" fontId="2" fillId="0" borderId="17" xfId="2" applyNumberFormat="1" applyFont="1" applyBorder="1" applyAlignment="1">
      <alignment horizontal="center" shrinkToFit="1"/>
    </xf>
    <xf numFmtId="166" fontId="2" fillId="0" borderId="17" xfId="2" applyNumberFormat="1" applyFont="1" applyBorder="1" applyAlignment="1">
      <alignment horizontal="center" shrinkToFit="1"/>
    </xf>
    <xf numFmtId="0" fontId="1" fillId="0" borderId="0" xfId="2" applyAlignment="1">
      <alignment horizontal="center"/>
    </xf>
    <xf numFmtId="0" fontId="14" fillId="0" borderId="1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" fillId="0" borderId="34" xfId="2" applyBorder="1" applyAlignment="1">
      <alignment horizontal="center"/>
    </xf>
    <xf numFmtId="0" fontId="1" fillId="0" borderId="37" xfId="2" applyBorder="1" applyAlignment="1">
      <alignment horizontal="center"/>
    </xf>
    <xf numFmtId="0" fontId="15" fillId="0" borderId="10" xfId="2" applyFont="1" applyBorder="1" applyAlignment="1">
      <alignment horizontal="center" shrinkToFit="1"/>
    </xf>
    <xf numFmtId="0" fontId="15" fillId="4" borderId="35" xfId="2" applyFont="1" applyFill="1" applyBorder="1" applyAlignment="1">
      <alignment horizontal="center" shrinkToFit="1"/>
    </xf>
    <xf numFmtId="0" fontId="3" fillId="0" borderId="16" xfId="2" applyFont="1" applyBorder="1" applyAlignment="1">
      <alignment horizontal="left" shrinkToFit="1"/>
    </xf>
    <xf numFmtId="0" fontId="9" fillId="0" borderId="24" xfId="2" applyFont="1" applyBorder="1" applyAlignment="1">
      <alignment horizontal="center"/>
    </xf>
    <xf numFmtId="0" fontId="9" fillId="0" borderId="25" xfId="2" applyFont="1" applyBorder="1" applyAlignment="1">
      <alignment horizontal="center"/>
    </xf>
    <xf numFmtId="0" fontId="9" fillId="0" borderId="26" xfId="2" applyFont="1" applyBorder="1" applyAlignment="1">
      <alignment horizontal="center"/>
    </xf>
    <xf numFmtId="0" fontId="9" fillId="0" borderId="27" xfId="2" applyFont="1" applyBorder="1" applyAlignment="1">
      <alignment horizontal="center"/>
    </xf>
    <xf numFmtId="0" fontId="1" fillId="0" borderId="36" xfId="2" applyBorder="1" applyAlignment="1">
      <alignment horizontal="center"/>
    </xf>
    <xf numFmtId="0" fontId="1" fillId="0" borderId="38" xfId="2" applyBorder="1" applyAlignment="1">
      <alignment horizontal="center"/>
    </xf>
    <xf numFmtId="0" fontId="15" fillId="0" borderId="11" xfId="2" applyFont="1" applyBorder="1" applyAlignment="1">
      <alignment horizontal="center" shrinkToFit="1"/>
    </xf>
    <xf numFmtId="0" fontId="15" fillId="0" borderId="13" xfId="2" applyFont="1" applyBorder="1" applyAlignment="1">
      <alignment horizontal="center" shrinkToFit="1"/>
    </xf>
    <xf numFmtId="0" fontId="16" fillId="0" borderId="26" xfId="2" applyFont="1" applyBorder="1" applyAlignment="1">
      <alignment horizontal="center" vertical="center" wrapText="1" shrinkToFit="1"/>
    </xf>
    <xf numFmtId="0" fontId="1" fillId="0" borderId="15" xfId="2" applyBorder="1" applyAlignment="1">
      <alignment horizontal="center"/>
    </xf>
    <xf numFmtId="0" fontId="1" fillId="0" borderId="16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45" xfId="2" applyBorder="1" applyAlignment="1">
      <alignment horizontal="center"/>
    </xf>
    <xf numFmtId="0" fontId="1" fillId="0" borderId="17" xfId="2" applyBorder="1" applyAlignment="1">
      <alignment horizontal="left" shrinkToFit="1"/>
    </xf>
    <xf numFmtId="0" fontId="1" fillId="0" borderId="32" xfId="2" applyBorder="1" applyAlignment="1">
      <alignment horizontal="center" shrinkToFit="1"/>
    </xf>
    <xf numFmtId="0" fontId="1" fillId="0" borderId="33" xfId="2" applyBorder="1" applyAlignment="1">
      <alignment horizontal="center" shrinkToFit="1"/>
    </xf>
    <xf numFmtId="0" fontId="1" fillId="0" borderId="47" xfId="2" applyBorder="1" applyAlignment="1">
      <alignment horizontal="center"/>
    </xf>
    <xf numFmtId="0" fontId="1" fillId="0" borderId="12" xfId="2" applyBorder="1" applyAlignment="1">
      <alignment horizontal="left" shrinkToFit="1"/>
    </xf>
    <xf numFmtId="0" fontId="1" fillId="0" borderId="11" xfId="2" applyBorder="1" applyAlignment="1">
      <alignment horizontal="center" shrinkToFit="1"/>
    </xf>
    <xf numFmtId="0" fontId="1" fillId="0" borderId="13" xfId="2" applyBorder="1" applyAlignment="1">
      <alignment horizontal="center" shrinkToFit="1"/>
    </xf>
    <xf numFmtId="0" fontId="16" fillId="0" borderId="27" xfId="2" applyFont="1" applyBorder="1" applyAlignment="1">
      <alignment horizontal="center" wrapText="1"/>
    </xf>
    <xf numFmtId="0" fontId="1" fillId="0" borderId="15" xfId="2" applyBorder="1" applyAlignment="1">
      <alignment horizontal="center" vertical="center" wrapText="1"/>
    </xf>
    <xf numFmtId="0" fontId="1" fillId="0" borderId="16" xfId="2" applyBorder="1" applyAlignment="1">
      <alignment horizontal="center" vertical="center" wrapText="1"/>
    </xf>
    <xf numFmtId="0" fontId="1" fillId="0" borderId="39" xfId="2" applyBorder="1" applyAlignment="1">
      <alignment horizontal="center" vertical="center" wrapText="1"/>
    </xf>
    <xf numFmtId="0" fontId="1" fillId="0" borderId="22" xfId="2" applyBorder="1" applyAlignment="1">
      <alignment horizontal="center" vertical="center" wrapText="1"/>
    </xf>
    <xf numFmtId="0" fontId="1" fillId="0" borderId="14" xfId="2" applyBorder="1" applyAlignment="1">
      <alignment horizontal="center" vertical="center" wrapText="1"/>
    </xf>
    <xf numFmtId="0" fontId="1" fillId="0" borderId="43" xfId="2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 textRotation="90" wrapText="1"/>
    </xf>
    <xf numFmtId="0" fontId="16" fillId="0" borderId="39" xfId="2" applyFont="1" applyBorder="1" applyAlignment="1">
      <alignment horizontal="center" vertical="center" textRotation="90" wrapText="1"/>
    </xf>
    <xf numFmtId="0" fontId="16" fillId="0" borderId="44" xfId="2" applyFont="1" applyBorder="1" applyAlignment="1">
      <alignment horizontal="center" vertical="center" textRotation="90" wrapText="1"/>
    </xf>
    <xf numFmtId="0" fontId="16" fillId="0" borderId="43" xfId="2" applyFont="1" applyBorder="1" applyAlignment="1">
      <alignment horizontal="center" vertical="center" textRotation="90" wrapText="1"/>
    </xf>
    <xf numFmtId="0" fontId="1" fillId="0" borderId="49" xfId="2" applyBorder="1" applyAlignment="1">
      <alignment horizontal="center" shrinkToFit="1"/>
    </xf>
    <xf numFmtId="0" fontId="1" fillId="0" borderId="50" xfId="2" applyBorder="1" applyAlignment="1">
      <alignment horizontal="center" shrinkToFit="1"/>
    </xf>
    <xf numFmtId="0" fontId="1" fillId="0" borderId="46" xfId="2" applyBorder="1" applyAlignment="1">
      <alignment horizontal="left"/>
    </xf>
    <xf numFmtId="0" fontId="1" fillId="0" borderId="17" xfId="2" applyBorder="1" applyAlignment="1">
      <alignment horizontal="left"/>
    </xf>
    <xf numFmtId="0" fontId="1" fillId="0" borderId="51" xfId="2" applyBorder="1" applyAlignment="1">
      <alignment horizontal="left"/>
    </xf>
    <xf numFmtId="0" fontId="13" fillId="0" borderId="53" xfId="2" applyFont="1" applyBorder="1" applyAlignment="1">
      <alignment horizontal="left" vertical="center" wrapText="1"/>
    </xf>
    <xf numFmtId="0" fontId="13" fillId="0" borderId="54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" fillId="0" borderId="54" xfId="2" applyBorder="1" applyAlignment="1">
      <alignment horizontal="left" shrinkToFit="1"/>
    </xf>
    <xf numFmtId="0" fontId="12" fillId="0" borderId="0" xfId="2" applyFont="1" applyAlignment="1">
      <alignment horizontal="center" wrapText="1"/>
    </xf>
    <xf numFmtId="0" fontId="12" fillId="0" borderId="19" xfId="2" applyFont="1" applyBorder="1" applyAlignment="1">
      <alignment horizontal="center" wrapText="1"/>
    </xf>
    <xf numFmtId="0" fontId="12" fillId="0" borderId="20" xfId="2" applyFont="1" applyBorder="1" applyAlignment="1">
      <alignment horizontal="center" wrapText="1"/>
    </xf>
    <xf numFmtId="0" fontId="1" fillId="0" borderId="0" xfId="2" applyAlignment="1">
      <alignment horizontal="left"/>
    </xf>
    <xf numFmtId="0" fontId="17" fillId="0" borderId="0" xfId="2" applyFont="1" applyAlignment="1">
      <alignment horizontal="left"/>
    </xf>
    <xf numFmtId="0" fontId="1" fillId="0" borderId="7" xfId="2" applyBorder="1" applyAlignment="1">
      <alignment horizontal="center"/>
    </xf>
    <xf numFmtId="0" fontId="1" fillId="0" borderId="16" xfId="2" applyBorder="1" applyAlignment="1">
      <alignment horizontal="left"/>
    </xf>
    <xf numFmtId="0" fontId="17" fillId="0" borderId="16" xfId="2" applyFont="1" applyBorder="1" applyAlignment="1">
      <alignment horizontal="left"/>
    </xf>
    <xf numFmtId="0" fontId="11" fillId="0" borderId="19" xfId="2" applyFont="1" applyBorder="1" applyAlignment="1">
      <alignment horizontal="left" shrinkToFit="1"/>
    </xf>
    <xf numFmtId="0" fontId="11" fillId="0" borderId="0" xfId="2" applyFont="1" applyAlignment="1">
      <alignment horizontal="left" shrinkToFit="1"/>
    </xf>
    <xf numFmtId="0" fontId="12" fillId="0" borderId="7" xfId="2" applyFont="1" applyBorder="1" applyAlignment="1">
      <alignment horizontal="left"/>
    </xf>
  </cellXfs>
  <cellStyles count="3">
    <cellStyle name="Standard" xfId="0" builtinId="0"/>
    <cellStyle name="Standard 2" xfId="1" xr:uid="{D6F839BB-80EE-46FD-BF08-697C23CACE81}"/>
    <cellStyle name="Standard 2 2" xfId="2" xr:uid="{AA5CBE3B-8B33-47CE-A3B2-418B7230E256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128240</xdr:colOff>
      <xdr:row>1</xdr:row>
      <xdr:rowOff>19050</xdr:rowOff>
    </xdr:from>
    <xdr:to>
      <xdr:col>38</xdr:col>
      <xdr:colOff>89211</xdr:colOff>
      <xdr:row>3</xdr:row>
      <xdr:rowOff>19050</xdr:rowOff>
    </xdr:to>
    <xdr:pic>
      <xdr:nvPicPr>
        <xdr:cNvPr id="2" name="Bild 1" descr="cid:image002.jpg@01D1EE69.5A628D80">
          <a:extLst>
            <a:ext uri="{FF2B5EF4-FFF2-40B4-BE49-F238E27FC236}">
              <a16:creationId xmlns:a16="http://schemas.microsoft.com/office/drawing/2014/main" id="{388B5C1E-7F37-4342-A1D2-9610AB69F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090" y="180975"/>
          <a:ext cx="26577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34</xdr:col>
      <xdr:colOff>83615</xdr:colOff>
      <xdr:row>1</xdr:row>
      <xdr:rowOff>18075</xdr:rowOff>
    </xdr:from>
    <xdr:ext cx="326664" cy="432000"/>
    <xdr:pic>
      <xdr:nvPicPr>
        <xdr:cNvPr id="3" name="Grafik 2">
          <a:extLst>
            <a:ext uri="{FF2B5EF4-FFF2-40B4-BE49-F238E27FC236}">
              <a16:creationId xmlns:a16="http://schemas.microsoft.com/office/drawing/2014/main" id="{DA9F53D8-8E97-4283-A576-1C03E8BA00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11" b="-499"/>
        <a:stretch/>
      </xdr:blipFill>
      <xdr:spPr>
        <a:xfrm>
          <a:off x="5055665" y="180000"/>
          <a:ext cx="326664" cy="432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2Usr/U011562/Home/Eigene%20Dateien/ECSG%20Hamburg%202011/2011-06-09%20ECSG%20Spielberichtsbogen%2028-5-8%20Teil%201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t."/>
      <sheetName val="Plan int."/>
      <sheetName val="Teams Matrix"/>
      <sheetName val="Daten"/>
      <sheetName val="SR Quittung"/>
      <sheetName val="KG Quittung"/>
      <sheetName val="Abrechnungsbeträge"/>
      <sheetName val="Spielmodi"/>
      <sheetName val="Schiri"/>
      <sheetName val="Einteilung Veröffentlichung"/>
      <sheetName val="1. Spiel"/>
      <sheetName val="Men"/>
      <sheetName val="Men old"/>
      <sheetName val="Women"/>
      <sheetName val="Ansetzungen Tage"/>
      <sheetName val="Ansetzungen Halle"/>
      <sheetName val="Spielmodi (2)"/>
      <sheetName val="Kampfgericht"/>
      <sheetName val="KG Lufthansa"/>
    </sheetNames>
    <sheetDataSet>
      <sheetData sheetId="0"/>
      <sheetData sheetId="1">
        <row r="1">
          <cell r="G1" t="str">
            <v>Men-61</v>
          </cell>
        </row>
      </sheetData>
      <sheetData sheetId="2"/>
      <sheetData sheetId="3">
        <row r="5">
          <cell r="A5" t="str">
            <v>DO•0930•A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Men-01</v>
          </cell>
        </row>
      </sheetData>
      <sheetData sheetId="12">
        <row r="1">
          <cell r="A1" t="str">
            <v>Senior men-01</v>
          </cell>
        </row>
      </sheetData>
      <sheetData sheetId="13">
        <row r="1">
          <cell r="A1" t="str">
            <v>Women-02</v>
          </cell>
        </row>
      </sheetData>
      <sheetData sheetId="14">
        <row r="1">
          <cell r="Q1" t="str">
            <v>Liganr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438B-B26A-4577-809A-71AF9059865B}">
  <dimension ref="A1:BN117"/>
  <sheetViews>
    <sheetView showGridLines="0" tabSelected="1" topLeftCell="A2" zoomScaleNormal="100" workbookViewId="0">
      <selection activeCell="V17" sqref="V17:W17"/>
    </sheetView>
  </sheetViews>
  <sheetFormatPr baseColWidth="10" defaultColWidth="11.42578125" defaultRowHeight="12.75" x14ac:dyDescent="0.2"/>
  <cols>
    <col min="1" max="39" width="2.28515625" style="1" customWidth="1"/>
    <col min="40" max="40" width="2.7109375" style="1" customWidth="1"/>
    <col min="41" max="42" width="2.28515625" style="2" hidden="1" customWidth="1"/>
    <col min="43" max="51" width="2.28515625" style="1" hidden="1" customWidth="1"/>
    <col min="52" max="66" width="5.7109375" style="1" hidden="1" customWidth="1"/>
    <col min="67" max="16384" width="11.42578125" style="1"/>
  </cols>
  <sheetData>
    <row r="1" spans="1:47" hidden="1" x14ac:dyDescent="0.2">
      <c r="A1" s="129" t="s">
        <v>0</v>
      </c>
      <c r="B1" s="129"/>
      <c r="C1" s="129"/>
      <c r="D1" s="129"/>
      <c r="E1" s="129"/>
      <c r="F1" s="129"/>
      <c r="G1" s="129"/>
      <c r="H1" s="130" t="s">
        <v>1</v>
      </c>
      <c r="I1" s="130"/>
      <c r="J1" s="130"/>
      <c r="AO1" s="1"/>
    </row>
    <row r="2" spans="1:47" ht="15" x14ac:dyDescent="0.2">
      <c r="A2" s="131" t="s">
        <v>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3"/>
    </row>
    <row r="3" spans="1:47" ht="18" x14ac:dyDescent="0.25">
      <c r="A3" s="134" t="s">
        <v>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6"/>
    </row>
    <row r="4" spans="1:47" ht="18" x14ac:dyDescent="0.25">
      <c r="A4" s="137" t="s">
        <v>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6"/>
    </row>
    <row r="5" spans="1:47" ht="18" x14ac:dyDescent="0.25">
      <c r="A5" s="138" t="s">
        <v>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40"/>
    </row>
    <row r="6" spans="1:47" ht="18" x14ac:dyDescent="0.25">
      <c r="A6" s="125" t="s">
        <v>6</v>
      </c>
      <c r="B6" s="125"/>
      <c r="C6" s="125"/>
      <c r="D6" s="125"/>
      <c r="E6" s="125"/>
      <c r="F6" s="126" t="s">
        <v>7</v>
      </c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</row>
    <row r="7" spans="1:47" x14ac:dyDescent="0.2">
      <c r="AC7" s="3"/>
      <c r="AE7" s="4"/>
      <c r="AH7" s="4"/>
      <c r="AI7" s="5"/>
      <c r="AJ7" s="5"/>
    </row>
    <row r="8" spans="1:47" x14ac:dyDescent="0.2">
      <c r="B8" s="127" t="s">
        <v>8</v>
      </c>
      <c r="C8" s="127"/>
      <c r="D8" s="127"/>
      <c r="E8" s="127"/>
      <c r="H8" s="127" t="s">
        <v>9</v>
      </c>
      <c r="I8" s="127"/>
      <c r="J8" s="127"/>
      <c r="K8" s="127"/>
      <c r="N8" s="127" t="s">
        <v>10</v>
      </c>
      <c r="O8" s="127"/>
      <c r="P8" s="127"/>
      <c r="Q8" s="127"/>
      <c r="T8" s="127" t="s">
        <v>11</v>
      </c>
      <c r="U8" s="127"/>
      <c r="V8" s="127"/>
      <c r="W8" s="127"/>
      <c r="Z8" s="128" t="s">
        <v>12</v>
      </c>
      <c r="AA8" s="128"/>
      <c r="AB8" s="128"/>
      <c r="AC8" s="128"/>
      <c r="AD8" s="128"/>
      <c r="AF8" s="128" t="s">
        <v>13</v>
      </c>
      <c r="AG8" s="128"/>
      <c r="AH8" s="128"/>
      <c r="AI8" s="128"/>
      <c r="AJ8" s="128"/>
    </row>
    <row r="9" spans="1:47" x14ac:dyDescent="0.2">
      <c r="B9" s="129" t="s">
        <v>134</v>
      </c>
      <c r="C9" s="129"/>
      <c r="D9" s="129"/>
      <c r="E9" s="129"/>
      <c r="H9" s="129" t="s">
        <v>138</v>
      </c>
      <c r="I9" s="129"/>
      <c r="J9" s="129"/>
      <c r="K9" s="129"/>
      <c r="N9" s="129" t="s">
        <v>142</v>
      </c>
      <c r="O9" s="129"/>
      <c r="P9" s="129"/>
      <c r="Q9" s="129"/>
      <c r="T9" s="129" t="s">
        <v>146</v>
      </c>
      <c r="U9" s="129"/>
      <c r="V9" s="129"/>
      <c r="W9" s="129"/>
      <c r="Z9" s="6" t="s">
        <v>14</v>
      </c>
      <c r="AA9" s="6"/>
      <c r="AB9" s="129" t="str">
        <f>IF(AC52=2,B52,IF(AC53=2,B53,IF(AC54=2,B54,IF(AC55=2,B55,""))))</f>
        <v/>
      </c>
      <c r="AC9" s="129"/>
      <c r="AD9" s="129"/>
      <c r="AF9" s="6" t="s">
        <v>15</v>
      </c>
      <c r="AG9" s="6"/>
      <c r="AH9" s="129" t="str">
        <f>IF(AC58=2,B58,IF(AC59=2,B59,IF(AC60=2,B60,IF(AC61=2,B61,""))))</f>
        <v/>
      </c>
      <c r="AI9" s="129"/>
      <c r="AJ9" s="129"/>
    </row>
    <row r="10" spans="1:47" x14ac:dyDescent="0.2">
      <c r="B10" s="129" t="s">
        <v>135</v>
      </c>
      <c r="C10" s="129"/>
      <c r="D10" s="129"/>
      <c r="E10" s="129"/>
      <c r="H10" s="129" t="s">
        <v>139</v>
      </c>
      <c r="I10" s="129"/>
      <c r="J10" s="129"/>
      <c r="K10" s="129"/>
      <c r="N10" s="129" t="s">
        <v>143</v>
      </c>
      <c r="O10" s="129"/>
      <c r="P10" s="129"/>
      <c r="Q10" s="129"/>
      <c r="T10" s="129" t="s">
        <v>147</v>
      </c>
      <c r="U10" s="129"/>
      <c r="V10" s="129"/>
      <c r="W10" s="129"/>
      <c r="Z10" s="6" t="s">
        <v>16</v>
      </c>
      <c r="AA10" s="6"/>
      <c r="AB10" s="129" t="str">
        <f>IF(AC70=2,B70,IF(AC71=2,B71,IF(AC72=2,B72,IF(AC73=2,B73,""))))</f>
        <v/>
      </c>
      <c r="AC10" s="129"/>
      <c r="AD10" s="129"/>
      <c r="AF10" s="6" t="s">
        <v>17</v>
      </c>
      <c r="AG10" s="6"/>
      <c r="AH10" s="129" t="str">
        <f>IF(AC64=2,B64,IF(AC65=2,B65,IF(AC66=2,B66,IF(AC67=2,B67,""))))</f>
        <v/>
      </c>
      <c r="AI10" s="129"/>
      <c r="AJ10" s="129"/>
    </row>
    <row r="11" spans="1:47" x14ac:dyDescent="0.2">
      <c r="B11" s="129" t="s">
        <v>136</v>
      </c>
      <c r="C11" s="129"/>
      <c r="D11" s="129"/>
      <c r="E11" s="129"/>
      <c r="H11" s="129" t="s">
        <v>140</v>
      </c>
      <c r="I11" s="129"/>
      <c r="J11" s="129"/>
      <c r="K11" s="129"/>
      <c r="N11" s="129" t="s">
        <v>144</v>
      </c>
      <c r="O11" s="129"/>
      <c r="P11" s="129"/>
      <c r="Q11" s="129"/>
      <c r="T11" s="129" t="s">
        <v>148</v>
      </c>
      <c r="U11" s="129"/>
      <c r="V11" s="129"/>
      <c r="W11" s="129"/>
      <c r="Z11" s="6" t="s">
        <v>18</v>
      </c>
      <c r="AA11" s="6"/>
      <c r="AB11" s="129" t="str">
        <f>IF(AC52=3,B52,IF(AC53=3,B53,IF(AC54=3,B54,IF(AC55=3,B55,""))))</f>
        <v/>
      </c>
      <c r="AC11" s="129"/>
      <c r="AD11" s="129"/>
      <c r="AF11" s="6" t="s">
        <v>19</v>
      </c>
      <c r="AG11" s="6"/>
      <c r="AH11" s="129" t="str">
        <f>IF(AC58=3,B58,IF(AC59=3,B59,IF(AC60=3,B60,IF(AC61=3,B61,""))))</f>
        <v/>
      </c>
      <c r="AI11" s="129"/>
      <c r="AJ11" s="129"/>
    </row>
    <row r="12" spans="1:47" x14ac:dyDescent="0.2">
      <c r="B12" s="129" t="s">
        <v>137</v>
      </c>
      <c r="C12" s="129"/>
      <c r="D12" s="129"/>
      <c r="E12" s="129"/>
      <c r="H12" s="129" t="s">
        <v>141</v>
      </c>
      <c r="I12" s="129"/>
      <c r="J12" s="129"/>
      <c r="K12" s="129"/>
      <c r="N12" s="129" t="s">
        <v>145</v>
      </c>
      <c r="O12" s="129"/>
      <c r="P12" s="129"/>
      <c r="Q12" s="129"/>
      <c r="T12" s="129" t="s">
        <v>149</v>
      </c>
      <c r="U12" s="129"/>
      <c r="V12" s="129"/>
      <c r="W12" s="129"/>
      <c r="Z12" s="6" t="s">
        <v>20</v>
      </c>
      <c r="AA12" s="6"/>
      <c r="AB12" s="129" t="str">
        <f>IF(AC70=3,B70,IF(AC71=3,B71,IF(AC72=3,B72,IF(AC73=3,B73,""))))</f>
        <v/>
      </c>
      <c r="AC12" s="129"/>
      <c r="AD12" s="129"/>
      <c r="AF12" s="6" t="s">
        <v>21</v>
      </c>
      <c r="AG12" s="6"/>
      <c r="AH12" s="129" t="str">
        <f>IF(AC64=3,B64,IF(AC65=3,B65,IF(AC66=3,B66,IF(AC67=3,B67,""))))</f>
        <v/>
      </c>
      <c r="AI12" s="129"/>
      <c r="AJ12" s="129"/>
    </row>
    <row r="14" spans="1:47" x14ac:dyDescent="0.2">
      <c r="AN14" s="7" t="s">
        <v>133</v>
      </c>
    </row>
    <row r="15" spans="1:47" ht="20.25" customHeight="1" x14ac:dyDescent="0.3">
      <c r="A15" s="141" t="s">
        <v>22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2" t="s">
        <v>23</v>
      </c>
      <c r="AJ15" s="143"/>
      <c r="AK15" s="143"/>
      <c r="AL15" s="143"/>
      <c r="AM15" s="143"/>
      <c r="AN15" s="143"/>
      <c r="AO15" s="143"/>
    </row>
    <row r="16" spans="1:47" x14ac:dyDescent="0.2">
      <c r="A16" s="144" t="s">
        <v>24</v>
      </c>
      <c r="B16" s="144"/>
      <c r="C16" s="144"/>
      <c r="D16" s="145" t="s">
        <v>25</v>
      </c>
      <c r="E16" s="145"/>
      <c r="F16" s="146" t="s">
        <v>26</v>
      </c>
      <c r="G16" s="146"/>
      <c r="H16" s="146"/>
      <c r="I16" s="144" t="s">
        <v>27</v>
      </c>
      <c r="J16" s="144"/>
      <c r="K16" s="144"/>
      <c r="L16" s="144" t="s">
        <v>28</v>
      </c>
      <c r="M16" s="144"/>
      <c r="N16" s="144" t="s">
        <v>29</v>
      </c>
      <c r="O16" s="144"/>
      <c r="P16" s="144"/>
      <c r="Q16" s="144"/>
      <c r="R16" s="144"/>
      <c r="S16" s="144"/>
      <c r="T16" s="144"/>
      <c r="U16" s="8"/>
      <c r="V16" s="144" t="s">
        <v>30</v>
      </c>
      <c r="W16" s="144"/>
      <c r="X16" s="144"/>
      <c r="Y16" s="144"/>
      <c r="Z16" s="144"/>
      <c r="AA16" s="8"/>
      <c r="AB16" s="144" t="s">
        <v>31</v>
      </c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Q16" s="1" t="s">
        <v>32</v>
      </c>
      <c r="AU16" s="1" t="s">
        <v>33</v>
      </c>
    </row>
    <row r="17" spans="1:49" x14ac:dyDescent="0.2">
      <c r="A17" s="151" t="str">
        <f t="shared" ref="A17:A22" si="0">$H$1</f>
        <v>M14-1</v>
      </c>
      <c r="B17" s="151"/>
      <c r="C17" s="151"/>
      <c r="D17" s="151">
        <v>1</v>
      </c>
      <c r="E17" s="151"/>
      <c r="F17" s="151" t="s">
        <v>32</v>
      </c>
      <c r="G17" s="151"/>
      <c r="H17" s="151"/>
      <c r="I17" s="152" t="s">
        <v>34</v>
      </c>
      <c r="J17" s="152"/>
      <c r="K17" s="152"/>
      <c r="L17" s="153">
        <v>1</v>
      </c>
      <c r="M17" s="153"/>
      <c r="N17" s="129" t="str">
        <f>B11</f>
        <v>MTVL</v>
      </c>
      <c r="O17" s="129"/>
      <c r="P17" s="129"/>
      <c r="Q17" s="9" t="s">
        <v>35</v>
      </c>
      <c r="R17" s="129" t="str">
        <f>B9</f>
        <v>TOWE</v>
      </c>
      <c r="S17" s="129"/>
      <c r="T17" s="129"/>
      <c r="V17" s="147"/>
      <c r="W17" s="147"/>
      <c r="X17" s="9" t="s">
        <v>36</v>
      </c>
      <c r="Y17" s="148"/>
      <c r="Z17" s="148"/>
      <c r="AB17" s="149" t="str">
        <f>$N$10</f>
        <v>RIST</v>
      </c>
      <c r="AC17" s="149"/>
      <c r="AD17" s="149"/>
      <c r="AE17" s="9" t="s">
        <v>35</v>
      </c>
      <c r="AF17" s="129" t="str">
        <f>$H$11</f>
        <v>HHT</v>
      </c>
      <c r="AG17" s="129"/>
      <c r="AH17" s="129"/>
      <c r="AK17" s="150" t="str">
        <f t="shared" ref="AK17:AK22" si="1">N26</f>
        <v>HAHI</v>
      </c>
      <c r="AL17" s="150"/>
      <c r="AM17" s="150"/>
      <c r="AQ17" s="1" t="str">
        <f>N21&amp;R21</f>
        <v>TOWEHTS</v>
      </c>
      <c r="AR17" s="1">
        <f>V21</f>
        <v>0</v>
      </c>
      <c r="AS17" s="1">
        <f>Y21</f>
        <v>0</v>
      </c>
      <c r="AU17" s="1" t="str">
        <f>N48&amp;R48</f>
        <v>NTSVRIST</v>
      </c>
      <c r="AV17" s="1">
        <f>V48</f>
        <v>0</v>
      </c>
      <c r="AW17" s="1">
        <f>Y48</f>
        <v>0</v>
      </c>
    </row>
    <row r="18" spans="1:49" x14ac:dyDescent="0.2">
      <c r="A18" s="151" t="str">
        <f t="shared" si="0"/>
        <v>M14-1</v>
      </c>
      <c r="B18" s="151"/>
      <c r="C18" s="151"/>
      <c r="D18" s="151">
        <v>2</v>
      </c>
      <c r="E18" s="151"/>
      <c r="F18" s="151" t="s">
        <v>32</v>
      </c>
      <c r="G18" s="151"/>
      <c r="H18" s="151"/>
      <c r="I18" s="152" t="s">
        <v>34</v>
      </c>
      <c r="J18" s="152"/>
      <c r="K18" s="152"/>
      <c r="L18" s="153">
        <v>2</v>
      </c>
      <c r="M18" s="153"/>
      <c r="N18" s="129" t="str">
        <f>B10</f>
        <v>HTS</v>
      </c>
      <c r="O18" s="129"/>
      <c r="P18" s="129"/>
      <c r="Q18" s="9" t="s">
        <v>35</v>
      </c>
      <c r="R18" s="129" t="str">
        <f>B12</f>
        <v>BWB</v>
      </c>
      <c r="S18" s="129"/>
      <c r="T18" s="129"/>
      <c r="V18" s="147"/>
      <c r="W18" s="147"/>
      <c r="X18" s="9" t="s">
        <v>36</v>
      </c>
      <c r="Y18" s="148"/>
      <c r="Z18" s="148"/>
      <c r="AB18" s="149" t="str">
        <f>$T$11</f>
        <v>HAHI</v>
      </c>
      <c r="AC18" s="149"/>
      <c r="AD18" s="149"/>
      <c r="AE18" s="9" t="s">
        <v>35</v>
      </c>
      <c r="AF18" s="129" t="str">
        <f>$B$11</f>
        <v>MTVL</v>
      </c>
      <c r="AG18" s="129"/>
      <c r="AH18" s="129"/>
      <c r="AK18" s="150" t="str">
        <f t="shared" si="1"/>
        <v>BCH</v>
      </c>
      <c r="AL18" s="150"/>
      <c r="AM18" s="150"/>
      <c r="AQ18" s="1" t="str">
        <f>N22&amp;R22</f>
        <v>MTVLBWB</v>
      </c>
      <c r="AR18" s="1">
        <f>V22</f>
        <v>0</v>
      </c>
      <c r="AS18" s="1">
        <f>Y22</f>
        <v>0</v>
      </c>
      <c r="AU18" s="1" t="str">
        <f>N49&amp;R49</f>
        <v>SCALHAPI</v>
      </c>
      <c r="AV18" s="1">
        <f>V49</f>
        <v>0</v>
      </c>
      <c r="AW18" s="1">
        <f>Y49</f>
        <v>0</v>
      </c>
    </row>
    <row r="19" spans="1:49" x14ac:dyDescent="0.2">
      <c r="A19" s="151" t="str">
        <f t="shared" si="0"/>
        <v>M14-1</v>
      </c>
      <c r="B19" s="151"/>
      <c r="C19" s="151"/>
      <c r="D19" s="151">
        <v>5</v>
      </c>
      <c r="E19" s="151"/>
      <c r="F19" s="151" t="s">
        <v>32</v>
      </c>
      <c r="G19" s="151"/>
      <c r="H19" s="151"/>
      <c r="I19" s="152" t="s">
        <v>37</v>
      </c>
      <c r="J19" s="152"/>
      <c r="K19" s="152"/>
      <c r="L19" s="153">
        <v>1</v>
      </c>
      <c r="M19" s="153"/>
      <c r="N19" s="129" t="str">
        <f>B10</f>
        <v>HTS</v>
      </c>
      <c r="O19" s="129"/>
      <c r="P19" s="129"/>
      <c r="Q19" s="9" t="s">
        <v>35</v>
      </c>
      <c r="R19" s="129" t="str">
        <f>B11</f>
        <v>MTVL</v>
      </c>
      <c r="S19" s="129"/>
      <c r="T19" s="129"/>
      <c r="V19" s="147"/>
      <c r="W19" s="147"/>
      <c r="X19" s="9" t="s">
        <v>36</v>
      </c>
      <c r="Y19" s="148"/>
      <c r="Z19" s="148"/>
      <c r="AB19" s="149" t="str">
        <f>$N$10</f>
        <v>RIST</v>
      </c>
      <c r="AC19" s="149"/>
      <c r="AD19" s="149"/>
      <c r="AE19" s="9" t="s">
        <v>35</v>
      </c>
      <c r="AF19" s="129" t="str">
        <f>$H$11</f>
        <v>HHT</v>
      </c>
      <c r="AG19" s="129"/>
      <c r="AH19" s="129"/>
      <c r="AK19" s="150" t="str">
        <f t="shared" si="1"/>
        <v>BCH</v>
      </c>
      <c r="AL19" s="150"/>
      <c r="AM19" s="150"/>
      <c r="AQ19" s="1" t="str">
        <f>N19&amp;R19</f>
        <v>HTSMTVL</v>
      </c>
      <c r="AR19" s="1">
        <f>V19</f>
        <v>0</v>
      </c>
      <c r="AS19" s="1">
        <f>Y19</f>
        <v>0</v>
      </c>
      <c r="AU19" s="1" t="str">
        <f>N46&amp;R46</f>
        <v>RISTSCAL</v>
      </c>
      <c r="AV19" s="1">
        <f>V46</f>
        <v>0</v>
      </c>
      <c r="AW19" s="1">
        <f>Y46</f>
        <v>0</v>
      </c>
    </row>
    <row r="20" spans="1:49" x14ac:dyDescent="0.2">
      <c r="A20" s="151" t="str">
        <f t="shared" si="0"/>
        <v>M14-1</v>
      </c>
      <c r="B20" s="151"/>
      <c r="C20" s="151"/>
      <c r="D20" s="151">
        <v>6</v>
      </c>
      <c r="E20" s="151"/>
      <c r="F20" s="151" t="s">
        <v>32</v>
      </c>
      <c r="G20" s="151"/>
      <c r="H20" s="151"/>
      <c r="I20" s="152" t="s">
        <v>37</v>
      </c>
      <c r="J20" s="152"/>
      <c r="K20" s="152"/>
      <c r="L20" s="153">
        <v>2</v>
      </c>
      <c r="M20" s="153"/>
      <c r="N20" s="129" t="str">
        <f>B12</f>
        <v>BWB</v>
      </c>
      <c r="O20" s="129"/>
      <c r="P20" s="129"/>
      <c r="Q20" s="9" t="s">
        <v>35</v>
      </c>
      <c r="R20" s="129" t="str">
        <f>B9</f>
        <v>TOWE</v>
      </c>
      <c r="S20" s="129"/>
      <c r="T20" s="129"/>
      <c r="V20" s="147"/>
      <c r="W20" s="147"/>
      <c r="X20" s="9" t="s">
        <v>36</v>
      </c>
      <c r="Y20" s="148"/>
      <c r="Z20" s="148"/>
      <c r="AB20" s="149" t="str">
        <f>$T$11</f>
        <v>HAHI</v>
      </c>
      <c r="AC20" s="149"/>
      <c r="AD20" s="149"/>
      <c r="AE20" s="9" t="s">
        <v>35</v>
      </c>
      <c r="AF20" s="129" t="str">
        <f>$B$11</f>
        <v>MTVL</v>
      </c>
      <c r="AG20" s="129"/>
      <c r="AH20" s="129"/>
      <c r="AK20" s="150" t="str">
        <f t="shared" si="1"/>
        <v>AMTV</v>
      </c>
      <c r="AL20" s="150"/>
      <c r="AM20" s="150"/>
      <c r="AQ20" s="1" t="str">
        <f>N20&amp;R20</f>
        <v>BWBTOWE</v>
      </c>
      <c r="AR20" s="1">
        <f>V20</f>
        <v>0</v>
      </c>
      <c r="AS20" s="1">
        <f>Y20</f>
        <v>0</v>
      </c>
      <c r="AU20" s="1" t="str">
        <f>N47&amp;R47</f>
        <v>HAPINTSV</v>
      </c>
      <c r="AV20" s="1">
        <f>V47</f>
        <v>0</v>
      </c>
      <c r="AW20" s="1">
        <f>Y47</f>
        <v>0</v>
      </c>
    </row>
    <row r="21" spans="1:49" x14ac:dyDescent="0.2">
      <c r="A21" s="151" t="str">
        <f t="shared" si="0"/>
        <v>M14-1</v>
      </c>
      <c r="B21" s="151"/>
      <c r="C21" s="151"/>
      <c r="D21" s="151">
        <v>9</v>
      </c>
      <c r="E21" s="151"/>
      <c r="F21" s="151" t="s">
        <v>32</v>
      </c>
      <c r="G21" s="151"/>
      <c r="H21" s="151"/>
      <c r="I21" s="152" t="s">
        <v>38</v>
      </c>
      <c r="J21" s="152"/>
      <c r="K21" s="152"/>
      <c r="L21" s="153">
        <v>1</v>
      </c>
      <c r="M21" s="153"/>
      <c r="N21" s="129" t="str">
        <f>B9</f>
        <v>TOWE</v>
      </c>
      <c r="O21" s="129"/>
      <c r="P21" s="129"/>
      <c r="Q21" s="9" t="s">
        <v>35</v>
      </c>
      <c r="R21" s="129" t="str">
        <f>B10</f>
        <v>HTS</v>
      </c>
      <c r="S21" s="129"/>
      <c r="T21" s="129"/>
      <c r="V21" s="147"/>
      <c r="W21" s="147"/>
      <c r="X21" s="9" t="s">
        <v>36</v>
      </c>
      <c r="Y21" s="148"/>
      <c r="Z21" s="148"/>
      <c r="AB21" s="149" t="str">
        <f>$H$10</f>
        <v>ETV</v>
      </c>
      <c r="AC21" s="149"/>
      <c r="AD21" s="149"/>
      <c r="AE21" s="9" t="s">
        <v>35</v>
      </c>
      <c r="AF21" s="129" t="str">
        <f>$N$12</f>
        <v>HAPI</v>
      </c>
      <c r="AG21" s="129"/>
      <c r="AH21" s="129"/>
      <c r="AK21" s="150" t="str">
        <f t="shared" si="1"/>
        <v>TSGB</v>
      </c>
      <c r="AL21" s="150"/>
      <c r="AM21" s="150"/>
      <c r="AQ21" s="1" t="str">
        <f>N17&amp;R17</f>
        <v>MTVLTOWE</v>
      </c>
      <c r="AR21" s="1">
        <f>V17</f>
        <v>0</v>
      </c>
      <c r="AS21" s="1">
        <f>Y17</f>
        <v>0</v>
      </c>
      <c r="AU21" s="1" t="str">
        <f>N44&amp;R44</f>
        <v>SCALNTSV</v>
      </c>
      <c r="AV21" s="1">
        <f>V44</f>
        <v>0</v>
      </c>
      <c r="AW21" s="1">
        <f>Y44</f>
        <v>0</v>
      </c>
    </row>
    <row r="22" spans="1:49" x14ac:dyDescent="0.2">
      <c r="A22" s="151" t="str">
        <f t="shared" si="0"/>
        <v>M14-1</v>
      </c>
      <c r="B22" s="151"/>
      <c r="C22" s="151"/>
      <c r="D22" s="151">
        <v>10</v>
      </c>
      <c r="E22" s="151"/>
      <c r="F22" s="151" t="s">
        <v>32</v>
      </c>
      <c r="G22" s="151"/>
      <c r="H22" s="151"/>
      <c r="I22" s="152" t="s">
        <v>38</v>
      </c>
      <c r="J22" s="152"/>
      <c r="K22" s="152"/>
      <c r="L22" s="153">
        <v>2</v>
      </c>
      <c r="M22" s="153"/>
      <c r="N22" s="129" t="str">
        <f>B11</f>
        <v>MTVL</v>
      </c>
      <c r="O22" s="129"/>
      <c r="P22" s="129"/>
      <c r="Q22" s="9" t="s">
        <v>35</v>
      </c>
      <c r="R22" s="129" t="str">
        <f>B12</f>
        <v>BWB</v>
      </c>
      <c r="S22" s="129"/>
      <c r="T22" s="129"/>
      <c r="V22" s="147"/>
      <c r="W22" s="147"/>
      <c r="X22" s="9" t="s">
        <v>36</v>
      </c>
      <c r="Y22" s="148"/>
      <c r="Z22" s="148"/>
      <c r="AB22" s="149" t="str">
        <f>$B$10</f>
        <v>HTS</v>
      </c>
      <c r="AC22" s="149"/>
      <c r="AD22" s="149"/>
      <c r="AE22" s="9" t="s">
        <v>35</v>
      </c>
      <c r="AF22" s="129" t="str">
        <f>$T$12</f>
        <v>AMTV</v>
      </c>
      <c r="AG22" s="129"/>
      <c r="AH22" s="129"/>
      <c r="AK22" s="150" t="str">
        <f t="shared" si="1"/>
        <v>HAHI</v>
      </c>
      <c r="AL22" s="150"/>
      <c r="AM22" s="150"/>
      <c r="AQ22" s="1" t="str">
        <f>N18&amp;R18</f>
        <v>HTSBWB</v>
      </c>
      <c r="AR22" s="1">
        <f>V18</f>
        <v>0</v>
      </c>
      <c r="AS22" s="1">
        <f>Y18</f>
        <v>0</v>
      </c>
      <c r="AU22" s="1" t="str">
        <f>N45&amp;R45</f>
        <v>RISTHAPI</v>
      </c>
      <c r="AV22" s="1">
        <f>V45</f>
        <v>0</v>
      </c>
      <c r="AW22" s="1">
        <f>Y45</f>
        <v>0</v>
      </c>
    </row>
    <row r="23" spans="1:49" x14ac:dyDescent="0.2">
      <c r="A23" s="9"/>
      <c r="B23" s="9"/>
      <c r="C23" s="9"/>
      <c r="D23" s="9"/>
      <c r="E23" s="9"/>
      <c r="F23" s="9"/>
      <c r="G23" s="9"/>
      <c r="H23" s="9"/>
      <c r="I23" s="11"/>
      <c r="J23" s="11"/>
      <c r="K23" s="11"/>
      <c r="L23" s="12"/>
      <c r="M23" s="12"/>
      <c r="N23" s="6"/>
      <c r="O23" s="6"/>
      <c r="P23" s="6"/>
      <c r="Q23" s="9"/>
      <c r="R23" s="6"/>
      <c r="S23" s="6"/>
      <c r="T23" s="6"/>
      <c r="AB23" s="7"/>
      <c r="AC23" s="7"/>
      <c r="AD23" s="7"/>
      <c r="AE23" s="9"/>
      <c r="AF23" s="6"/>
      <c r="AG23" s="6"/>
      <c r="AH23" s="6"/>
      <c r="AK23" s="9"/>
      <c r="AL23" s="9"/>
      <c r="AM23" s="9"/>
    </row>
    <row r="24" spans="1:49" x14ac:dyDescent="0.2">
      <c r="AB24" s="13"/>
      <c r="AI24" s="142" t="s">
        <v>23</v>
      </c>
      <c r="AJ24" s="143"/>
      <c r="AK24" s="143"/>
      <c r="AL24" s="143"/>
      <c r="AM24" s="143"/>
      <c r="AN24" s="143"/>
      <c r="AO24" s="143"/>
      <c r="AQ24" s="1" t="str">
        <f>R21&amp;N21</f>
        <v>HTSTOWE</v>
      </c>
      <c r="AR24" s="1">
        <f>Y21</f>
        <v>0</v>
      </c>
      <c r="AS24" s="1">
        <f>V21</f>
        <v>0</v>
      </c>
      <c r="AU24" s="1" t="str">
        <f>R48&amp;N48</f>
        <v>RISTNTSV</v>
      </c>
      <c r="AV24" s="1">
        <f>Y48</f>
        <v>0</v>
      </c>
      <c r="AW24" s="1">
        <f>V48</f>
        <v>0</v>
      </c>
    </row>
    <row r="25" spans="1:49" x14ac:dyDescent="0.2">
      <c r="A25" s="144" t="s">
        <v>24</v>
      </c>
      <c r="B25" s="144"/>
      <c r="C25" s="144"/>
      <c r="D25" s="145" t="s">
        <v>25</v>
      </c>
      <c r="E25" s="145"/>
      <c r="F25" s="146" t="s">
        <v>26</v>
      </c>
      <c r="G25" s="146"/>
      <c r="H25" s="146"/>
      <c r="I25" s="144" t="s">
        <v>27</v>
      </c>
      <c r="J25" s="144"/>
      <c r="K25" s="144"/>
      <c r="L25" s="144" t="s">
        <v>28</v>
      </c>
      <c r="M25" s="144"/>
      <c r="N25" s="144" t="s">
        <v>29</v>
      </c>
      <c r="O25" s="144"/>
      <c r="P25" s="144"/>
      <c r="Q25" s="144"/>
      <c r="R25" s="144"/>
      <c r="S25" s="144"/>
      <c r="T25" s="144"/>
      <c r="U25" s="8"/>
      <c r="V25" s="144" t="s">
        <v>30</v>
      </c>
      <c r="W25" s="144"/>
      <c r="X25" s="144"/>
      <c r="Y25" s="144"/>
      <c r="Z25" s="144"/>
      <c r="AA25" s="8"/>
      <c r="AB25" s="144" t="s">
        <v>31</v>
      </c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Q25" s="1" t="str">
        <f>R22&amp;N22</f>
        <v>BWBMTVL</v>
      </c>
      <c r="AR25" s="1">
        <f>Y22</f>
        <v>0</v>
      </c>
      <c r="AS25" s="1">
        <f>V22</f>
        <v>0</v>
      </c>
      <c r="AU25" s="1" t="str">
        <f>R49&amp;N49</f>
        <v>HAPISCAL</v>
      </c>
      <c r="AV25" s="1">
        <f>Y49</f>
        <v>0</v>
      </c>
      <c r="AW25" s="1">
        <f>V49</f>
        <v>0</v>
      </c>
    </row>
    <row r="26" spans="1:49" x14ac:dyDescent="0.2">
      <c r="A26" s="151" t="str">
        <f t="shared" ref="A26:A31" si="2">$H$1</f>
        <v>M14-1</v>
      </c>
      <c r="B26" s="151"/>
      <c r="C26" s="151"/>
      <c r="D26" s="151">
        <v>3</v>
      </c>
      <c r="E26" s="151"/>
      <c r="F26" s="151" t="s">
        <v>39</v>
      </c>
      <c r="G26" s="151"/>
      <c r="H26" s="151"/>
      <c r="I26" s="152" t="s">
        <v>40</v>
      </c>
      <c r="J26" s="152"/>
      <c r="K26" s="152"/>
      <c r="L26" s="153">
        <v>1</v>
      </c>
      <c r="M26" s="153"/>
      <c r="N26" s="129" t="str">
        <f>T11</f>
        <v>HAHI</v>
      </c>
      <c r="O26" s="129"/>
      <c r="P26" s="129"/>
      <c r="Q26" s="9" t="s">
        <v>35</v>
      </c>
      <c r="R26" s="129" t="str">
        <f>T9</f>
        <v>TSGB</v>
      </c>
      <c r="S26" s="129"/>
      <c r="T26" s="129"/>
      <c r="V26" s="154"/>
      <c r="W26" s="154"/>
      <c r="X26" s="9" t="s">
        <v>36</v>
      </c>
      <c r="Y26" s="148"/>
      <c r="Z26" s="148"/>
      <c r="AB26" s="149" t="str">
        <f>$B$11</f>
        <v>MTVL</v>
      </c>
      <c r="AC26" s="149"/>
      <c r="AD26" s="149"/>
      <c r="AE26" s="9" t="s">
        <v>35</v>
      </c>
      <c r="AF26" s="129" t="str">
        <f>$N$10</f>
        <v>RIST</v>
      </c>
      <c r="AG26" s="129"/>
      <c r="AH26" s="129"/>
      <c r="AK26" s="150" t="str">
        <f t="shared" ref="AK26:AK31" si="3">N17</f>
        <v>MTVL</v>
      </c>
      <c r="AL26" s="150"/>
      <c r="AM26" s="150"/>
      <c r="AQ26" s="1" t="str">
        <f>R19&amp;N19</f>
        <v>MTVLHTS</v>
      </c>
      <c r="AR26" s="1">
        <f>Y19</f>
        <v>0</v>
      </c>
      <c r="AS26" s="1">
        <f>V19</f>
        <v>0</v>
      </c>
      <c r="AU26" s="1" t="str">
        <f>R46&amp;N46</f>
        <v>SCALRIST</v>
      </c>
      <c r="AV26" s="1">
        <f>Y46</f>
        <v>0</v>
      </c>
      <c r="AW26" s="1">
        <f>V46</f>
        <v>0</v>
      </c>
    </row>
    <row r="27" spans="1:49" x14ac:dyDescent="0.2">
      <c r="A27" s="151" t="str">
        <f t="shared" si="2"/>
        <v>M14-1</v>
      </c>
      <c r="B27" s="151"/>
      <c r="C27" s="151"/>
      <c r="D27" s="151">
        <v>4</v>
      </c>
      <c r="E27" s="151"/>
      <c r="F27" s="151" t="s">
        <v>39</v>
      </c>
      <c r="G27" s="151"/>
      <c r="H27" s="151"/>
      <c r="I27" s="152" t="s">
        <v>40</v>
      </c>
      <c r="J27" s="152"/>
      <c r="K27" s="152"/>
      <c r="L27" s="153">
        <v>2</v>
      </c>
      <c r="M27" s="153"/>
      <c r="N27" s="129" t="str">
        <f>T10</f>
        <v>BCH</v>
      </c>
      <c r="O27" s="129"/>
      <c r="P27" s="129"/>
      <c r="Q27" s="9" t="s">
        <v>35</v>
      </c>
      <c r="R27" s="129" t="str">
        <f>T12</f>
        <v>AMTV</v>
      </c>
      <c r="S27" s="129"/>
      <c r="T27" s="129"/>
      <c r="V27" s="154"/>
      <c r="W27" s="154"/>
      <c r="X27" s="9" t="s">
        <v>36</v>
      </c>
      <c r="Y27" s="148"/>
      <c r="Z27" s="148"/>
      <c r="AB27" s="149" t="str">
        <f>$H$11</f>
        <v>HHT</v>
      </c>
      <c r="AC27" s="149"/>
      <c r="AD27" s="149"/>
      <c r="AE27" s="9" t="s">
        <v>35</v>
      </c>
      <c r="AF27" s="129" t="str">
        <f>$T$11</f>
        <v>HAHI</v>
      </c>
      <c r="AG27" s="129"/>
      <c r="AH27" s="129"/>
      <c r="AK27" s="150" t="str">
        <f t="shared" si="3"/>
        <v>HTS</v>
      </c>
      <c r="AL27" s="150"/>
      <c r="AM27" s="150"/>
      <c r="AQ27" s="1" t="str">
        <f>R20&amp;N20</f>
        <v>TOWEBWB</v>
      </c>
      <c r="AR27" s="1">
        <f>Y20</f>
        <v>0</v>
      </c>
      <c r="AS27" s="1">
        <f>V20</f>
        <v>0</v>
      </c>
      <c r="AU27" s="1" t="str">
        <f>R47&amp;N47</f>
        <v>NTSVHAPI</v>
      </c>
      <c r="AV27" s="1">
        <f>Y47</f>
        <v>0</v>
      </c>
      <c r="AW27" s="1">
        <f>V47</f>
        <v>0</v>
      </c>
    </row>
    <row r="28" spans="1:49" x14ac:dyDescent="0.2">
      <c r="A28" s="151" t="str">
        <f t="shared" si="2"/>
        <v>M14-1</v>
      </c>
      <c r="B28" s="151"/>
      <c r="C28" s="151"/>
      <c r="D28" s="151">
        <v>7</v>
      </c>
      <c r="E28" s="151"/>
      <c r="F28" s="151" t="s">
        <v>39</v>
      </c>
      <c r="G28" s="151"/>
      <c r="H28" s="151"/>
      <c r="I28" s="152" t="s">
        <v>41</v>
      </c>
      <c r="J28" s="152"/>
      <c r="K28" s="152"/>
      <c r="L28" s="153">
        <v>1</v>
      </c>
      <c r="M28" s="153"/>
      <c r="N28" s="129" t="str">
        <f>T10</f>
        <v>BCH</v>
      </c>
      <c r="O28" s="129"/>
      <c r="P28" s="129"/>
      <c r="Q28" s="9" t="s">
        <v>35</v>
      </c>
      <c r="R28" s="129" t="str">
        <f>T11</f>
        <v>HAHI</v>
      </c>
      <c r="S28" s="129"/>
      <c r="T28" s="129"/>
      <c r="V28" s="154"/>
      <c r="W28" s="154"/>
      <c r="X28" s="9" t="s">
        <v>36</v>
      </c>
      <c r="Y28" s="148"/>
      <c r="Z28" s="148"/>
      <c r="AB28" s="149" t="str">
        <f>$B$11</f>
        <v>MTVL</v>
      </c>
      <c r="AC28" s="149"/>
      <c r="AD28" s="149"/>
      <c r="AE28" s="9" t="s">
        <v>35</v>
      </c>
      <c r="AF28" s="129" t="str">
        <f>$N$10</f>
        <v>RIST</v>
      </c>
      <c r="AG28" s="129"/>
      <c r="AH28" s="129"/>
      <c r="AK28" s="150" t="str">
        <f t="shared" si="3"/>
        <v>HTS</v>
      </c>
      <c r="AL28" s="150"/>
      <c r="AM28" s="150"/>
      <c r="AQ28" s="1" t="str">
        <f>R17&amp;N17</f>
        <v>TOWEMTVL</v>
      </c>
      <c r="AR28" s="1">
        <f>Y17</f>
        <v>0</v>
      </c>
      <c r="AS28" s="1">
        <f>V17</f>
        <v>0</v>
      </c>
      <c r="AU28" s="1" t="str">
        <f>R44&amp;N44</f>
        <v>NTSVSCAL</v>
      </c>
      <c r="AV28" s="1">
        <f>Y44</f>
        <v>0</v>
      </c>
      <c r="AW28" s="1">
        <f>V44</f>
        <v>0</v>
      </c>
    </row>
    <row r="29" spans="1:49" x14ac:dyDescent="0.2">
      <c r="A29" s="151" t="str">
        <f t="shared" si="2"/>
        <v>M14-1</v>
      </c>
      <c r="B29" s="151"/>
      <c r="C29" s="151"/>
      <c r="D29" s="151">
        <v>8</v>
      </c>
      <c r="E29" s="151"/>
      <c r="F29" s="151" t="s">
        <v>39</v>
      </c>
      <c r="G29" s="151"/>
      <c r="H29" s="151"/>
      <c r="I29" s="152" t="s">
        <v>41</v>
      </c>
      <c r="J29" s="152"/>
      <c r="K29" s="152"/>
      <c r="L29" s="153">
        <v>2</v>
      </c>
      <c r="M29" s="153"/>
      <c r="N29" s="129" t="str">
        <f>T12</f>
        <v>AMTV</v>
      </c>
      <c r="O29" s="129"/>
      <c r="P29" s="129"/>
      <c r="Q29" s="9" t="s">
        <v>35</v>
      </c>
      <c r="R29" s="129" t="str">
        <f>T9</f>
        <v>TSGB</v>
      </c>
      <c r="S29" s="129"/>
      <c r="T29" s="129"/>
      <c r="V29" s="154"/>
      <c r="W29" s="154"/>
      <c r="X29" s="9" t="s">
        <v>36</v>
      </c>
      <c r="Y29" s="148"/>
      <c r="Z29" s="148"/>
      <c r="AB29" s="149" t="str">
        <f>$H$11</f>
        <v>HHT</v>
      </c>
      <c r="AC29" s="149"/>
      <c r="AD29" s="149"/>
      <c r="AE29" s="9" t="s">
        <v>35</v>
      </c>
      <c r="AF29" s="129" t="str">
        <f>$T$11</f>
        <v>HAHI</v>
      </c>
      <c r="AG29" s="129"/>
      <c r="AH29" s="129"/>
      <c r="AK29" s="150" t="str">
        <f t="shared" si="3"/>
        <v>BWB</v>
      </c>
      <c r="AL29" s="150"/>
      <c r="AM29" s="150"/>
      <c r="AQ29" s="1" t="str">
        <f>R18&amp;N18</f>
        <v>BWBHTS</v>
      </c>
      <c r="AR29" s="1">
        <f>Y18</f>
        <v>0</v>
      </c>
      <c r="AS29" s="1">
        <f>V18</f>
        <v>0</v>
      </c>
      <c r="AU29" s="1" t="str">
        <f>R45&amp;N45</f>
        <v>HAPIRIST</v>
      </c>
      <c r="AV29" s="1">
        <f>Y45</f>
        <v>0</v>
      </c>
      <c r="AW29" s="1">
        <f>V45</f>
        <v>0</v>
      </c>
    </row>
    <row r="30" spans="1:49" x14ac:dyDescent="0.2">
      <c r="A30" s="151" t="str">
        <f t="shared" si="2"/>
        <v>M14-1</v>
      </c>
      <c r="B30" s="151"/>
      <c r="C30" s="151"/>
      <c r="D30" s="151">
        <v>11</v>
      </c>
      <c r="E30" s="151"/>
      <c r="F30" s="151" t="s">
        <v>39</v>
      </c>
      <c r="G30" s="151"/>
      <c r="H30" s="151"/>
      <c r="I30" s="152" t="s">
        <v>42</v>
      </c>
      <c r="J30" s="152"/>
      <c r="K30" s="152"/>
      <c r="L30" s="153">
        <v>1</v>
      </c>
      <c r="M30" s="153"/>
      <c r="N30" s="129" t="str">
        <f>T9</f>
        <v>TSGB</v>
      </c>
      <c r="O30" s="129"/>
      <c r="P30" s="129"/>
      <c r="Q30" s="9" t="s">
        <v>35</v>
      </c>
      <c r="R30" s="129" t="str">
        <f>T10</f>
        <v>BCH</v>
      </c>
      <c r="S30" s="129"/>
      <c r="T30" s="129"/>
      <c r="V30" s="154"/>
      <c r="W30" s="154"/>
      <c r="X30" s="9" t="s">
        <v>36</v>
      </c>
      <c r="Y30" s="148"/>
      <c r="Z30" s="148"/>
      <c r="AB30" s="149" t="str">
        <f>$T$12</f>
        <v>AMTV</v>
      </c>
      <c r="AC30" s="149"/>
      <c r="AD30" s="149"/>
      <c r="AE30" s="9" t="s">
        <v>35</v>
      </c>
      <c r="AF30" s="129" t="str">
        <f>$B$10</f>
        <v>HTS</v>
      </c>
      <c r="AG30" s="129"/>
      <c r="AH30" s="129"/>
      <c r="AK30" s="150" t="str">
        <f t="shared" si="3"/>
        <v>TOWE</v>
      </c>
      <c r="AL30" s="150"/>
      <c r="AM30" s="150"/>
    </row>
    <row r="31" spans="1:49" x14ac:dyDescent="0.2">
      <c r="A31" s="151" t="str">
        <f t="shared" si="2"/>
        <v>M14-1</v>
      </c>
      <c r="B31" s="151"/>
      <c r="C31" s="151"/>
      <c r="D31" s="151">
        <v>12</v>
      </c>
      <c r="E31" s="151"/>
      <c r="F31" s="151" t="s">
        <v>39</v>
      </c>
      <c r="G31" s="151"/>
      <c r="H31" s="151"/>
      <c r="I31" s="152" t="s">
        <v>42</v>
      </c>
      <c r="J31" s="152"/>
      <c r="K31" s="152"/>
      <c r="L31" s="153">
        <v>2</v>
      </c>
      <c r="M31" s="153"/>
      <c r="N31" s="129" t="str">
        <f>T11</f>
        <v>HAHI</v>
      </c>
      <c r="O31" s="129"/>
      <c r="P31" s="129"/>
      <c r="Q31" s="9" t="s">
        <v>35</v>
      </c>
      <c r="R31" s="129" t="str">
        <f>T12</f>
        <v>AMTV</v>
      </c>
      <c r="S31" s="129"/>
      <c r="T31" s="129"/>
      <c r="V31" s="154"/>
      <c r="W31" s="154"/>
      <c r="X31" s="9" t="s">
        <v>36</v>
      </c>
      <c r="Y31" s="148"/>
      <c r="Z31" s="148"/>
      <c r="AB31" s="149" t="str">
        <f>$H$10</f>
        <v>ETV</v>
      </c>
      <c r="AC31" s="149"/>
      <c r="AD31" s="149"/>
      <c r="AE31" s="9" t="s">
        <v>35</v>
      </c>
      <c r="AF31" s="129" t="str">
        <f>$N$12</f>
        <v>HAPI</v>
      </c>
      <c r="AG31" s="129"/>
      <c r="AH31" s="129"/>
      <c r="AK31" s="150" t="str">
        <f t="shared" si="3"/>
        <v>MTVL</v>
      </c>
      <c r="AL31" s="150"/>
      <c r="AM31" s="150"/>
      <c r="AQ31" s="1" t="s">
        <v>43</v>
      </c>
      <c r="AU31" s="1" t="s">
        <v>39</v>
      </c>
    </row>
    <row r="32" spans="1:49" x14ac:dyDescent="0.2">
      <c r="A32" s="9"/>
      <c r="B32" s="9"/>
      <c r="C32" s="9"/>
      <c r="D32" s="9"/>
      <c r="E32" s="9"/>
      <c r="F32" s="9"/>
      <c r="G32" s="9"/>
      <c r="H32" s="9"/>
      <c r="I32" s="11"/>
      <c r="J32" s="11"/>
      <c r="K32" s="11"/>
      <c r="L32" s="12"/>
      <c r="M32" s="12"/>
      <c r="N32" s="6"/>
      <c r="O32" s="6"/>
      <c r="P32" s="6"/>
      <c r="Q32" s="9"/>
      <c r="R32" s="6"/>
      <c r="S32" s="6"/>
      <c r="T32" s="6"/>
      <c r="AB32" s="7"/>
      <c r="AC32" s="7"/>
      <c r="AD32" s="7"/>
      <c r="AE32" s="9"/>
      <c r="AF32" s="6"/>
      <c r="AG32" s="6"/>
      <c r="AH32" s="6"/>
      <c r="AK32" s="9"/>
      <c r="AL32" s="9"/>
      <c r="AM32" s="9"/>
    </row>
    <row r="33" spans="1:49" x14ac:dyDescent="0.2">
      <c r="A33" s="9"/>
      <c r="B33" s="9"/>
      <c r="C33" s="9"/>
      <c r="D33" s="9"/>
      <c r="E33" s="9"/>
      <c r="F33" s="9"/>
      <c r="G33" s="9"/>
      <c r="H33" s="9"/>
      <c r="I33" s="11"/>
      <c r="J33" s="11"/>
      <c r="K33" s="11"/>
      <c r="L33" s="12"/>
      <c r="M33" s="12"/>
      <c r="N33" s="6"/>
      <c r="O33" s="6"/>
      <c r="P33" s="6"/>
      <c r="Q33" s="9"/>
      <c r="R33" s="6"/>
      <c r="S33" s="6"/>
      <c r="T33" s="6"/>
      <c r="AB33" s="7"/>
      <c r="AC33" s="7"/>
      <c r="AD33" s="7"/>
      <c r="AE33" s="9"/>
      <c r="AF33" s="6"/>
      <c r="AG33" s="6"/>
      <c r="AH33" s="6"/>
      <c r="AI33" s="142" t="s">
        <v>23</v>
      </c>
      <c r="AJ33" s="143"/>
      <c r="AK33" s="143"/>
      <c r="AL33" s="143"/>
      <c r="AM33" s="143"/>
      <c r="AN33" s="143"/>
      <c r="AO33" s="143"/>
    </row>
    <row r="34" spans="1:49" x14ac:dyDescent="0.2">
      <c r="A34" s="144" t="s">
        <v>24</v>
      </c>
      <c r="B34" s="144"/>
      <c r="C34" s="144"/>
      <c r="D34" s="145" t="s">
        <v>25</v>
      </c>
      <c r="E34" s="145"/>
      <c r="F34" s="146" t="s">
        <v>26</v>
      </c>
      <c r="G34" s="146"/>
      <c r="H34" s="146"/>
      <c r="I34" s="144" t="s">
        <v>27</v>
      </c>
      <c r="J34" s="144"/>
      <c r="K34" s="144"/>
      <c r="L34" s="144" t="s">
        <v>28</v>
      </c>
      <c r="M34" s="144"/>
      <c r="N34" s="144" t="s">
        <v>29</v>
      </c>
      <c r="O34" s="144"/>
      <c r="P34" s="144"/>
      <c r="Q34" s="144"/>
      <c r="R34" s="144"/>
      <c r="S34" s="144"/>
      <c r="T34" s="144"/>
      <c r="U34" s="8"/>
      <c r="V34" s="144" t="s">
        <v>30</v>
      </c>
      <c r="W34" s="144"/>
      <c r="X34" s="144"/>
      <c r="Y34" s="144"/>
      <c r="Z34" s="144"/>
      <c r="AA34" s="8"/>
      <c r="AB34" s="144" t="s">
        <v>31</v>
      </c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Q34" s="1" t="str">
        <f>R31&amp;N31</f>
        <v>AMTVHAHI</v>
      </c>
      <c r="AR34" s="1">
        <f>Y31</f>
        <v>0</v>
      </c>
      <c r="AS34" s="1">
        <f>V31</f>
        <v>0</v>
      </c>
      <c r="AU34" s="1" t="str">
        <f>R54&amp;N54</f>
        <v/>
      </c>
      <c r="AV34" s="1">
        <f>Y54</f>
        <v>0</v>
      </c>
      <c r="AW34" s="1">
        <f>V54</f>
        <v>0</v>
      </c>
    </row>
    <row r="35" spans="1:49" x14ac:dyDescent="0.2">
      <c r="A35" s="151" t="str">
        <f t="shared" ref="A35:A40" si="4">$H$1</f>
        <v>M14-1</v>
      </c>
      <c r="B35" s="151"/>
      <c r="C35" s="151"/>
      <c r="D35" s="151">
        <v>13</v>
      </c>
      <c r="E35" s="151"/>
      <c r="F35" s="151" t="s">
        <v>43</v>
      </c>
      <c r="G35" s="151"/>
      <c r="H35" s="151"/>
      <c r="I35" s="152" t="s">
        <v>44</v>
      </c>
      <c r="J35" s="152"/>
      <c r="K35" s="152"/>
      <c r="L35" s="153">
        <v>1</v>
      </c>
      <c r="M35" s="153"/>
      <c r="N35" s="129" t="str">
        <f>H11</f>
        <v>HHT</v>
      </c>
      <c r="O35" s="129"/>
      <c r="P35" s="129"/>
      <c r="Q35" s="9" t="s">
        <v>35</v>
      </c>
      <c r="R35" s="129" t="str">
        <f>H9</f>
        <v>BSV</v>
      </c>
      <c r="S35" s="129"/>
      <c r="T35" s="129"/>
      <c r="V35" s="154"/>
      <c r="W35" s="154"/>
      <c r="X35" s="9" t="s">
        <v>36</v>
      </c>
      <c r="Y35" s="148"/>
      <c r="Z35" s="148"/>
      <c r="AB35" s="149" t="str">
        <f>$T$12</f>
        <v>AMTV</v>
      </c>
      <c r="AC35" s="149"/>
      <c r="AD35" s="149"/>
      <c r="AE35" s="9" t="s">
        <v>35</v>
      </c>
      <c r="AF35" s="129" t="str">
        <f>$H$10</f>
        <v>ETV</v>
      </c>
      <c r="AG35" s="129"/>
      <c r="AH35" s="129"/>
      <c r="AK35" s="150" t="str">
        <f t="shared" ref="AK35:AK40" si="5">N44</f>
        <v>SCAL</v>
      </c>
      <c r="AL35" s="150"/>
      <c r="AM35" s="150"/>
      <c r="AQ35" s="1" t="str">
        <f>N37&amp;R37</f>
        <v>ETVHHT</v>
      </c>
      <c r="AR35" s="1">
        <f>V37</f>
        <v>0</v>
      </c>
      <c r="AS35" s="1">
        <f>Y37</f>
        <v>0</v>
      </c>
      <c r="AU35" s="1" t="str">
        <f>N28&amp;R28</f>
        <v>BCHHAHI</v>
      </c>
      <c r="AV35" s="1">
        <f>V28</f>
        <v>0</v>
      </c>
      <c r="AW35" s="1">
        <f>Y28</f>
        <v>0</v>
      </c>
    </row>
    <row r="36" spans="1:49" x14ac:dyDescent="0.2">
      <c r="A36" s="151" t="str">
        <f t="shared" si="4"/>
        <v>M14-1</v>
      </c>
      <c r="B36" s="151"/>
      <c r="C36" s="151"/>
      <c r="D36" s="151">
        <v>14</v>
      </c>
      <c r="E36" s="151"/>
      <c r="F36" s="151" t="s">
        <v>43</v>
      </c>
      <c r="G36" s="151"/>
      <c r="H36" s="151"/>
      <c r="I36" s="152" t="s">
        <v>44</v>
      </c>
      <c r="J36" s="152"/>
      <c r="K36" s="152"/>
      <c r="L36" s="153">
        <v>2</v>
      </c>
      <c r="M36" s="153"/>
      <c r="N36" s="129" t="str">
        <f>H10</f>
        <v>ETV</v>
      </c>
      <c r="O36" s="129"/>
      <c r="P36" s="129"/>
      <c r="Q36" s="9" t="s">
        <v>35</v>
      </c>
      <c r="R36" s="129" t="str">
        <f>H12</f>
        <v>ATSV</v>
      </c>
      <c r="S36" s="129"/>
      <c r="T36" s="129"/>
      <c r="V36" s="154"/>
      <c r="W36" s="154"/>
      <c r="X36" s="9" t="s">
        <v>36</v>
      </c>
      <c r="Y36" s="148"/>
      <c r="Z36" s="148"/>
      <c r="AB36" s="149" t="str">
        <f>$N$12</f>
        <v>HAPI</v>
      </c>
      <c r="AC36" s="149"/>
      <c r="AD36" s="149"/>
      <c r="AE36" s="9" t="s">
        <v>35</v>
      </c>
      <c r="AF36" s="129" t="str">
        <f>$B$10</f>
        <v>HTS</v>
      </c>
      <c r="AG36" s="129"/>
      <c r="AH36" s="129"/>
      <c r="AK36" s="150" t="str">
        <f t="shared" si="5"/>
        <v>RIST</v>
      </c>
      <c r="AL36" s="150"/>
      <c r="AM36" s="150"/>
      <c r="AQ36" s="1" t="str">
        <f>N38&amp;R38</f>
        <v>ATSVBSV</v>
      </c>
      <c r="AR36" s="1">
        <f>V38</f>
        <v>0</v>
      </c>
      <c r="AS36" s="1">
        <f>Y38</f>
        <v>0</v>
      </c>
      <c r="AU36" s="1" t="str">
        <f>N29&amp;R29</f>
        <v>AMTVTSGB</v>
      </c>
      <c r="AV36" s="1">
        <f>V29</f>
        <v>0</v>
      </c>
      <c r="AW36" s="1">
        <f>Y29</f>
        <v>0</v>
      </c>
    </row>
    <row r="37" spans="1:49" x14ac:dyDescent="0.2">
      <c r="A37" s="151" t="str">
        <f t="shared" si="4"/>
        <v>M14-1</v>
      </c>
      <c r="B37" s="151"/>
      <c r="C37" s="151"/>
      <c r="D37" s="151">
        <v>17</v>
      </c>
      <c r="E37" s="151"/>
      <c r="F37" s="151" t="s">
        <v>43</v>
      </c>
      <c r="G37" s="151"/>
      <c r="H37" s="151"/>
      <c r="I37" s="152" t="s">
        <v>45</v>
      </c>
      <c r="J37" s="152"/>
      <c r="K37" s="152"/>
      <c r="L37" s="153">
        <v>1</v>
      </c>
      <c r="M37" s="153"/>
      <c r="N37" s="129" t="str">
        <f>H10</f>
        <v>ETV</v>
      </c>
      <c r="O37" s="129"/>
      <c r="P37" s="129"/>
      <c r="Q37" s="9" t="s">
        <v>35</v>
      </c>
      <c r="R37" s="129" t="str">
        <f>H11</f>
        <v>HHT</v>
      </c>
      <c r="S37" s="129"/>
      <c r="T37" s="129"/>
      <c r="V37" s="154"/>
      <c r="W37" s="154"/>
      <c r="X37" s="9" t="s">
        <v>36</v>
      </c>
      <c r="Y37" s="148"/>
      <c r="Z37" s="148"/>
      <c r="AB37" s="149" t="str">
        <f>$H$12</f>
        <v>ATSV</v>
      </c>
      <c r="AC37" s="149"/>
      <c r="AD37" s="149"/>
      <c r="AE37" s="9" t="s">
        <v>35</v>
      </c>
      <c r="AF37" s="129" t="str">
        <f>$N$11</f>
        <v>SCAL</v>
      </c>
      <c r="AG37" s="129"/>
      <c r="AH37" s="129"/>
      <c r="AK37" s="150" t="str">
        <f t="shared" si="5"/>
        <v>RIST</v>
      </c>
      <c r="AL37" s="150"/>
      <c r="AM37" s="150"/>
      <c r="AQ37" s="1" t="str">
        <f>N35&amp;R35</f>
        <v>HHTBSV</v>
      </c>
      <c r="AR37" s="1">
        <f>V35</f>
        <v>0</v>
      </c>
      <c r="AS37" s="1">
        <f>Y35</f>
        <v>0</v>
      </c>
      <c r="AU37" s="1" t="str">
        <f>N26&amp;R26</f>
        <v>HAHITSGB</v>
      </c>
      <c r="AV37" s="1">
        <f>V26</f>
        <v>0</v>
      </c>
      <c r="AW37" s="1">
        <f>Y26</f>
        <v>0</v>
      </c>
    </row>
    <row r="38" spans="1:49" x14ac:dyDescent="0.2">
      <c r="A38" s="151" t="str">
        <f t="shared" si="4"/>
        <v>M14-1</v>
      </c>
      <c r="B38" s="151"/>
      <c r="C38" s="151"/>
      <c r="D38" s="151">
        <v>18</v>
      </c>
      <c r="E38" s="151"/>
      <c r="F38" s="151" t="s">
        <v>43</v>
      </c>
      <c r="G38" s="151"/>
      <c r="H38" s="151"/>
      <c r="I38" s="152" t="s">
        <v>45</v>
      </c>
      <c r="J38" s="152"/>
      <c r="K38" s="152"/>
      <c r="L38" s="153">
        <v>2</v>
      </c>
      <c r="M38" s="153"/>
      <c r="N38" s="129" t="str">
        <f>H12</f>
        <v>ATSV</v>
      </c>
      <c r="O38" s="129"/>
      <c r="P38" s="129"/>
      <c r="Q38" s="9" t="s">
        <v>35</v>
      </c>
      <c r="R38" s="129" t="str">
        <f>H9</f>
        <v>BSV</v>
      </c>
      <c r="S38" s="129"/>
      <c r="T38" s="129"/>
      <c r="V38" s="154"/>
      <c r="W38" s="154"/>
      <c r="X38" s="9" t="s">
        <v>36</v>
      </c>
      <c r="Y38" s="148"/>
      <c r="Z38" s="148"/>
      <c r="AB38" s="149" t="str">
        <f>$B$12</f>
        <v>BWB</v>
      </c>
      <c r="AC38" s="149"/>
      <c r="AD38" s="149"/>
      <c r="AE38" s="9" t="s">
        <v>35</v>
      </c>
      <c r="AF38" s="129" t="str">
        <f>$T$10</f>
        <v>BCH</v>
      </c>
      <c r="AG38" s="129"/>
      <c r="AH38" s="129"/>
      <c r="AK38" s="150" t="str">
        <f t="shared" si="5"/>
        <v>HAPI</v>
      </c>
      <c r="AL38" s="150"/>
      <c r="AM38" s="150"/>
      <c r="AQ38" s="1" t="str">
        <f>N36&amp;R36</f>
        <v>ETVATSV</v>
      </c>
      <c r="AR38" s="1">
        <f>V36</f>
        <v>0</v>
      </c>
      <c r="AS38" s="1">
        <f>Y36</f>
        <v>0</v>
      </c>
      <c r="AU38" s="1" t="str">
        <f>N27&amp;R27</f>
        <v>BCHAMTV</v>
      </c>
      <c r="AV38" s="1">
        <f>V27</f>
        <v>0</v>
      </c>
      <c r="AW38" s="1">
        <f>Y27</f>
        <v>0</v>
      </c>
    </row>
    <row r="39" spans="1:49" x14ac:dyDescent="0.2">
      <c r="A39" s="151" t="str">
        <f t="shared" si="4"/>
        <v>M14-1</v>
      </c>
      <c r="B39" s="151"/>
      <c r="C39" s="151"/>
      <c r="D39" s="151">
        <v>21</v>
      </c>
      <c r="E39" s="151"/>
      <c r="F39" s="151" t="s">
        <v>43</v>
      </c>
      <c r="G39" s="151"/>
      <c r="H39" s="151"/>
      <c r="I39" s="152" t="s">
        <v>46</v>
      </c>
      <c r="J39" s="152"/>
      <c r="K39" s="152"/>
      <c r="L39" s="153">
        <v>1</v>
      </c>
      <c r="M39" s="153"/>
      <c r="N39" s="129" t="str">
        <f>H9</f>
        <v>BSV</v>
      </c>
      <c r="O39" s="129"/>
      <c r="P39" s="129"/>
      <c r="Q39" s="9" t="s">
        <v>35</v>
      </c>
      <c r="R39" s="129" t="str">
        <f>H10</f>
        <v>ETV</v>
      </c>
      <c r="S39" s="129"/>
      <c r="T39" s="129"/>
      <c r="V39" s="154"/>
      <c r="W39" s="154"/>
      <c r="X39" s="9" t="s">
        <v>36</v>
      </c>
      <c r="Y39" s="148"/>
      <c r="Z39" s="148"/>
      <c r="AB39" s="149" t="str">
        <f>$H$12</f>
        <v>ATSV</v>
      </c>
      <c r="AC39" s="149"/>
      <c r="AD39" s="149"/>
      <c r="AE39" s="9" t="s">
        <v>35</v>
      </c>
      <c r="AF39" s="129" t="str">
        <f>$N$11</f>
        <v>SCAL</v>
      </c>
      <c r="AG39" s="129"/>
      <c r="AH39" s="129"/>
      <c r="AK39" s="150" t="str">
        <f t="shared" si="5"/>
        <v>NTSV</v>
      </c>
      <c r="AL39" s="150"/>
      <c r="AM39" s="150"/>
      <c r="AQ39" s="1" t="str">
        <f>R39&amp;N39</f>
        <v>ETVBSV</v>
      </c>
      <c r="AR39" s="1">
        <f>Y39</f>
        <v>0</v>
      </c>
      <c r="AS39" s="1">
        <f>V39</f>
        <v>0</v>
      </c>
      <c r="AU39" s="1" t="str">
        <f>R30&amp;N30</f>
        <v>BCHTSGB</v>
      </c>
      <c r="AV39" s="1">
        <f>Y30</f>
        <v>0</v>
      </c>
      <c r="AW39" s="1">
        <f>V30</f>
        <v>0</v>
      </c>
    </row>
    <row r="40" spans="1:49" x14ac:dyDescent="0.2">
      <c r="A40" s="151" t="str">
        <f t="shared" si="4"/>
        <v>M14-1</v>
      </c>
      <c r="B40" s="151"/>
      <c r="C40" s="151"/>
      <c r="D40" s="151">
        <v>22</v>
      </c>
      <c r="E40" s="151"/>
      <c r="F40" s="151" t="s">
        <v>43</v>
      </c>
      <c r="G40" s="151"/>
      <c r="H40" s="151"/>
      <c r="I40" s="152" t="s">
        <v>46</v>
      </c>
      <c r="J40" s="152"/>
      <c r="K40" s="152"/>
      <c r="L40" s="153">
        <v>2</v>
      </c>
      <c r="M40" s="153"/>
      <c r="N40" s="129" t="str">
        <f>H11</f>
        <v>HHT</v>
      </c>
      <c r="O40" s="129"/>
      <c r="P40" s="129"/>
      <c r="Q40" s="9" t="s">
        <v>35</v>
      </c>
      <c r="R40" s="129" t="str">
        <f>H12</f>
        <v>ATSV</v>
      </c>
      <c r="S40" s="129"/>
      <c r="T40" s="129"/>
      <c r="V40" s="154"/>
      <c r="W40" s="154"/>
      <c r="X40" s="9" t="s">
        <v>36</v>
      </c>
      <c r="Y40" s="148"/>
      <c r="Z40" s="148"/>
      <c r="AB40" s="149" t="str">
        <f>$T$10</f>
        <v>BCH</v>
      </c>
      <c r="AC40" s="149"/>
      <c r="AD40" s="149"/>
      <c r="AE40" s="9" t="s">
        <v>35</v>
      </c>
      <c r="AF40" s="129" t="str">
        <f>$B$12</f>
        <v>BWB</v>
      </c>
      <c r="AG40" s="129"/>
      <c r="AH40" s="129"/>
      <c r="AK40" s="150" t="str">
        <f t="shared" si="5"/>
        <v>SCAL</v>
      </c>
      <c r="AL40" s="150"/>
      <c r="AM40" s="150"/>
      <c r="AQ40" s="1" t="str">
        <f>R40&amp;N40</f>
        <v>ATSVHHT</v>
      </c>
      <c r="AR40" s="1">
        <f>Y40</f>
        <v>0</v>
      </c>
      <c r="AS40" s="1">
        <f>V40</f>
        <v>0</v>
      </c>
      <c r="AU40" s="1" t="str">
        <f>R31&amp;N31</f>
        <v>AMTVHAHI</v>
      </c>
      <c r="AV40" s="1">
        <f>Y31</f>
        <v>0</v>
      </c>
      <c r="AW40" s="1">
        <f>V31</f>
        <v>0</v>
      </c>
    </row>
    <row r="41" spans="1:49" x14ac:dyDescent="0.2">
      <c r="A41" s="9"/>
      <c r="B41" s="9"/>
      <c r="C41" s="9"/>
      <c r="D41" s="9"/>
      <c r="E41" s="9"/>
      <c r="F41" s="9"/>
      <c r="G41" s="9"/>
      <c r="H41" s="9"/>
      <c r="I41" s="11"/>
      <c r="J41" s="11"/>
      <c r="K41" s="11"/>
      <c r="L41" s="12"/>
      <c r="M41" s="12"/>
      <c r="N41" s="6"/>
      <c r="O41" s="6"/>
      <c r="P41" s="6"/>
      <c r="Q41" s="9"/>
      <c r="R41" s="6"/>
      <c r="S41" s="6"/>
      <c r="T41" s="6"/>
      <c r="U41" s="6"/>
      <c r="V41" s="6"/>
      <c r="W41" s="6"/>
      <c r="X41" s="6"/>
      <c r="Y41" s="6"/>
      <c r="Z41" s="6"/>
      <c r="AA41" s="6"/>
      <c r="AB41" s="7"/>
      <c r="AC41" s="7"/>
      <c r="AD41" s="7"/>
      <c r="AE41" s="9"/>
      <c r="AF41" s="6"/>
      <c r="AG41" s="6"/>
      <c r="AH41" s="6"/>
      <c r="AK41" s="9"/>
      <c r="AL41" s="9"/>
      <c r="AM41" s="9"/>
    </row>
    <row r="42" spans="1:49" x14ac:dyDescent="0.2">
      <c r="AI42" s="142" t="s">
        <v>23</v>
      </c>
      <c r="AJ42" s="143"/>
      <c r="AK42" s="143"/>
      <c r="AL42" s="143"/>
      <c r="AM42" s="143"/>
      <c r="AN42" s="143"/>
      <c r="AO42" s="143"/>
      <c r="AQ42" s="1" t="str">
        <f>R37&amp;N37</f>
        <v>HHTETV</v>
      </c>
      <c r="AR42" s="1">
        <f>Y37</f>
        <v>0</v>
      </c>
      <c r="AS42" s="1">
        <f>V37</f>
        <v>0</v>
      </c>
      <c r="AU42" s="1" t="str">
        <f>R28&amp;N28</f>
        <v>HAHIBCH</v>
      </c>
      <c r="AV42" s="1">
        <f>Y28</f>
        <v>0</v>
      </c>
      <c r="AW42" s="1">
        <f>V28</f>
        <v>0</v>
      </c>
    </row>
    <row r="43" spans="1:49" x14ac:dyDescent="0.2">
      <c r="A43" s="144" t="s">
        <v>24</v>
      </c>
      <c r="B43" s="144"/>
      <c r="C43" s="144"/>
      <c r="D43" s="145" t="s">
        <v>25</v>
      </c>
      <c r="E43" s="145"/>
      <c r="F43" s="146" t="s">
        <v>26</v>
      </c>
      <c r="G43" s="146"/>
      <c r="H43" s="146"/>
      <c r="I43" s="144" t="s">
        <v>27</v>
      </c>
      <c r="J43" s="144"/>
      <c r="K43" s="144"/>
      <c r="L43" s="144" t="s">
        <v>28</v>
      </c>
      <c r="M43" s="144"/>
      <c r="N43" s="144" t="s">
        <v>29</v>
      </c>
      <c r="O43" s="144"/>
      <c r="P43" s="144"/>
      <c r="Q43" s="144"/>
      <c r="R43" s="144"/>
      <c r="S43" s="144"/>
      <c r="T43" s="144"/>
      <c r="U43" s="8"/>
      <c r="V43" s="144" t="s">
        <v>30</v>
      </c>
      <c r="W43" s="144"/>
      <c r="X43" s="144"/>
      <c r="Y43" s="144"/>
      <c r="Z43" s="144"/>
      <c r="AA43" s="8"/>
      <c r="AB43" s="144" t="s">
        <v>31</v>
      </c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Q43" s="1" t="str">
        <f>R40&amp;N40</f>
        <v>ATSVHHT</v>
      </c>
      <c r="AR43" s="1">
        <f>Y40</f>
        <v>0</v>
      </c>
      <c r="AS43" s="1">
        <f>V40</f>
        <v>0</v>
      </c>
      <c r="AU43" s="1" t="str">
        <f>R63&amp;N63</f>
        <v/>
      </c>
      <c r="AV43" s="1" t="str">
        <f>Y63</f>
        <v>Punkte</v>
      </c>
      <c r="AW43" s="1">
        <f>V63</f>
        <v>0</v>
      </c>
    </row>
    <row r="44" spans="1:49" x14ac:dyDescent="0.2">
      <c r="A44" s="151" t="str">
        <f t="shared" ref="A44:A49" si="6">$H$1</f>
        <v>M14-1</v>
      </c>
      <c r="B44" s="151"/>
      <c r="C44" s="151"/>
      <c r="D44" s="151">
        <v>15</v>
      </c>
      <c r="E44" s="151"/>
      <c r="F44" s="151" t="s">
        <v>33</v>
      </c>
      <c r="G44" s="151"/>
      <c r="H44" s="151"/>
      <c r="I44" s="152" t="s">
        <v>47</v>
      </c>
      <c r="J44" s="152"/>
      <c r="K44" s="152"/>
      <c r="L44" s="153">
        <v>3</v>
      </c>
      <c r="M44" s="153"/>
      <c r="N44" s="129" t="str">
        <f>N11</f>
        <v>SCAL</v>
      </c>
      <c r="O44" s="129"/>
      <c r="P44" s="129"/>
      <c r="Q44" s="9" t="s">
        <v>35</v>
      </c>
      <c r="R44" s="129" t="str">
        <f>N9</f>
        <v>NTSV</v>
      </c>
      <c r="S44" s="129"/>
      <c r="T44" s="129"/>
      <c r="V44" s="154"/>
      <c r="W44" s="154"/>
      <c r="X44" s="9" t="s">
        <v>36</v>
      </c>
      <c r="Y44" s="148"/>
      <c r="Z44" s="148"/>
      <c r="AB44" s="149" t="str">
        <f>$N$12</f>
        <v>HAPI</v>
      </c>
      <c r="AC44" s="149"/>
      <c r="AD44" s="149"/>
      <c r="AE44" s="9" t="s">
        <v>35</v>
      </c>
      <c r="AF44" s="129" t="str">
        <f>$H$10</f>
        <v>ETV</v>
      </c>
      <c r="AG44" s="129"/>
      <c r="AH44" s="129"/>
      <c r="AK44" s="150" t="str">
        <f t="shared" ref="AK44:AK49" si="7">N35</f>
        <v>HHT</v>
      </c>
      <c r="AL44" s="150"/>
      <c r="AM44" s="150"/>
      <c r="AQ44" s="1" t="str">
        <f>R35&amp;N35</f>
        <v>BSVHHT</v>
      </c>
      <c r="AR44" s="1">
        <f>Y35</f>
        <v>0</v>
      </c>
      <c r="AS44" s="1">
        <f>V35</f>
        <v>0</v>
      </c>
      <c r="AU44" s="1" t="str">
        <f>R26&amp;N26</f>
        <v>TSGBHAHI</v>
      </c>
      <c r="AV44" s="1">
        <f>Y26</f>
        <v>0</v>
      </c>
      <c r="AW44" s="1">
        <f>V26</f>
        <v>0</v>
      </c>
    </row>
    <row r="45" spans="1:49" x14ac:dyDescent="0.2">
      <c r="A45" s="151" t="str">
        <f t="shared" si="6"/>
        <v>M14-1</v>
      </c>
      <c r="B45" s="151"/>
      <c r="C45" s="151"/>
      <c r="D45" s="151">
        <v>16</v>
      </c>
      <c r="E45" s="151"/>
      <c r="F45" s="151" t="s">
        <v>33</v>
      </c>
      <c r="G45" s="151"/>
      <c r="H45" s="151"/>
      <c r="I45" s="152" t="s">
        <v>47</v>
      </c>
      <c r="J45" s="152"/>
      <c r="K45" s="152"/>
      <c r="L45" s="153">
        <v>4</v>
      </c>
      <c r="M45" s="153"/>
      <c r="N45" s="129" t="str">
        <f>N10</f>
        <v>RIST</v>
      </c>
      <c r="O45" s="129"/>
      <c r="P45" s="129"/>
      <c r="Q45" s="9" t="s">
        <v>35</v>
      </c>
      <c r="R45" s="129" t="str">
        <f>N12</f>
        <v>HAPI</v>
      </c>
      <c r="S45" s="129"/>
      <c r="T45" s="129"/>
      <c r="V45" s="154"/>
      <c r="W45" s="154"/>
      <c r="X45" s="9" t="s">
        <v>36</v>
      </c>
      <c r="Y45" s="148"/>
      <c r="Z45" s="148"/>
      <c r="AB45" s="149" t="str">
        <f>$B$10</f>
        <v>HTS</v>
      </c>
      <c r="AC45" s="149"/>
      <c r="AD45" s="149"/>
      <c r="AE45" s="9" t="s">
        <v>35</v>
      </c>
      <c r="AF45" s="129" t="str">
        <f>$T$12</f>
        <v>AMTV</v>
      </c>
      <c r="AG45" s="129"/>
      <c r="AH45" s="129"/>
      <c r="AK45" s="150" t="str">
        <f t="shared" si="7"/>
        <v>ETV</v>
      </c>
      <c r="AL45" s="150"/>
      <c r="AM45" s="150"/>
      <c r="AQ45" s="1" t="str">
        <f>R36&amp;N36</f>
        <v>ATSVETV</v>
      </c>
      <c r="AR45" s="1">
        <f>Y36</f>
        <v>0</v>
      </c>
      <c r="AS45" s="1">
        <f>V36</f>
        <v>0</v>
      </c>
      <c r="AU45" s="1" t="str">
        <f>R27&amp;N27</f>
        <v>AMTVBCH</v>
      </c>
      <c r="AV45" s="1">
        <f>Y27</f>
        <v>0</v>
      </c>
      <c r="AW45" s="1">
        <f>V27</f>
        <v>0</v>
      </c>
    </row>
    <row r="46" spans="1:49" x14ac:dyDescent="0.2">
      <c r="A46" s="151" t="str">
        <f t="shared" si="6"/>
        <v>M14-1</v>
      </c>
      <c r="B46" s="151"/>
      <c r="C46" s="151"/>
      <c r="D46" s="151">
        <v>19</v>
      </c>
      <c r="E46" s="151"/>
      <c r="F46" s="151" t="s">
        <v>33</v>
      </c>
      <c r="G46" s="151"/>
      <c r="H46" s="151"/>
      <c r="I46" s="152" t="s">
        <v>48</v>
      </c>
      <c r="J46" s="152"/>
      <c r="K46" s="152"/>
      <c r="L46" s="153">
        <v>3</v>
      </c>
      <c r="M46" s="153"/>
      <c r="N46" s="129" t="str">
        <f>N10</f>
        <v>RIST</v>
      </c>
      <c r="O46" s="129"/>
      <c r="P46" s="129"/>
      <c r="Q46" s="9" t="s">
        <v>35</v>
      </c>
      <c r="R46" s="129" t="str">
        <f>N11</f>
        <v>SCAL</v>
      </c>
      <c r="S46" s="129"/>
      <c r="T46" s="129"/>
      <c r="V46" s="154"/>
      <c r="W46" s="154"/>
      <c r="X46" s="9" t="s">
        <v>36</v>
      </c>
      <c r="Y46" s="148"/>
      <c r="Z46" s="148"/>
      <c r="AB46" s="149" t="str">
        <f>$B$12</f>
        <v>BWB</v>
      </c>
      <c r="AC46" s="149"/>
      <c r="AD46" s="149"/>
      <c r="AE46" s="9" t="s">
        <v>35</v>
      </c>
      <c r="AF46" s="129" t="str">
        <f>$H$12</f>
        <v>ATSV</v>
      </c>
      <c r="AG46" s="129"/>
      <c r="AH46" s="129"/>
      <c r="AK46" s="150" t="str">
        <f t="shared" si="7"/>
        <v>ETV</v>
      </c>
      <c r="AL46" s="150"/>
      <c r="AM46" s="150"/>
    </row>
    <row r="47" spans="1:49" x14ac:dyDescent="0.2">
      <c r="A47" s="151" t="str">
        <f t="shared" si="6"/>
        <v>M14-1</v>
      </c>
      <c r="B47" s="151"/>
      <c r="C47" s="151"/>
      <c r="D47" s="151">
        <v>20</v>
      </c>
      <c r="E47" s="151"/>
      <c r="F47" s="151" t="s">
        <v>33</v>
      </c>
      <c r="G47" s="151"/>
      <c r="H47" s="151"/>
      <c r="I47" s="152" t="s">
        <v>48</v>
      </c>
      <c r="J47" s="152"/>
      <c r="K47" s="152"/>
      <c r="L47" s="153">
        <v>4</v>
      </c>
      <c r="M47" s="153"/>
      <c r="N47" s="129" t="str">
        <f>N12</f>
        <v>HAPI</v>
      </c>
      <c r="O47" s="129"/>
      <c r="P47" s="129"/>
      <c r="Q47" s="9" t="s">
        <v>35</v>
      </c>
      <c r="R47" s="129" t="str">
        <f>N9</f>
        <v>NTSV</v>
      </c>
      <c r="S47" s="129"/>
      <c r="T47" s="129"/>
      <c r="V47" s="154"/>
      <c r="W47" s="154"/>
      <c r="X47" s="9" t="s">
        <v>36</v>
      </c>
      <c r="Y47" s="148"/>
      <c r="Z47" s="148"/>
      <c r="AB47" s="149" t="str">
        <f>$N$11</f>
        <v>SCAL</v>
      </c>
      <c r="AC47" s="149"/>
      <c r="AD47" s="149"/>
      <c r="AE47" s="9" t="s">
        <v>35</v>
      </c>
      <c r="AF47" s="129" t="str">
        <f>$T$10</f>
        <v>BCH</v>
      </c>
      <c r="AG47" s="129"/>
      <c r="AH47" s="129"/>
      <c r="AK47" s="150" t="str">
        <f t="shared" si="7"/>
        <v>ATSV</v>
      </c>
      <c r="AL47" s="150"/>
      <c r="AM47" s="150"/>
    </row>
    <row r="48" spans="1:49" x14ac:dyDescent="0.2">
      <c r="A48" s="151" t="str">
        <f t="shared" si="6"/>
        <v>M14-1</v>
      </c>
      <c r="B48" s="151"/>
      <c r="C48" s="151"/>
      <c r="D48" s="151">
        <v>23</v>
      </c>
      <c r="E48" s="151"/>
      <c r="F48" s="151" t="s">
        <v>33</v>
      </c>
      <c r="G48" s="151"/>
      <c r="H48" s="151"/>
      <c r="I48" s="152" t="s">
        <v>49</v>
      </c>
      <c r="J48" s="152"/>
      <c r="K48" s="152"/>
      <c r="L48" s="153">
        <v>3</v>
      </c>
      <c r="M48" s="153"/>
      <c r="N48" s="129" t="str">
        <f>N9</f>
        <v>NTSV</v>
      </c>
      <c r="O48" s="129"/>
      <c r="P48" s="129"/>
      <c r="Q48" s="9" t="s">
        <v>35</v>
      </c>
      <c r="R48" s="129" t="str">
        <f>N10</f>
        <v>RIST</v>
      </c>
      <c r="S48" s="129"/>
      <c r="T48" s="129"/>
      <c r="V48" s="154"/>
      <c r="W48" s="154"/>
      <c r="X48" s="9" t="s">
        <v>36</v>
      </c>
      <c r="Y48" s="148"/>
      <c r="Z48" s="148"/>
      <c r="AB48" s="149" t="str">
        <f>$N$11</f>
        <v>SCAL</v>
      </c>
      <c r="AC48" s="149"/>
      <c r="AD48" s="149"/>
      <c r="AE48" s="9" t="s">
        <v>35</v>
      </c>
      <c r="AF48" s="129" t="str">
        <f>$H$12</f>
        <v>ATSV</v>
      </c>
      <c r="AG48" s="129"/>
      <c r="AH48" s="129"/>
      <c r="AK48" s="150" t="str">
        <f t="shared" si="7"/>
        <v>BSV</v>
      </c>
      <c r="AL48" s="150"/>
      <c r="AM48" s="150"/>
    </row>
    <row r="49" spans="1:50" x14ac:dyDescent="0.2">
      <c r="A49" s="151" t="str">
        <f t="shared" si="6"/>
        <v>M14-1</v>
      </c>
      <c r="B49" s="151"/>
      <c r="C49" s="151"/>
      <c r="D49" s="151">
        <v>24</v>
      </c>
      <c r="E49" s="151"/>
      <c r="F49" s="151" t="s">
        <v>33</v>
      </c>
      <c r="G49" s="151"/>
      <c r="H49" s="151"/>
      <c r="I49" s="152" t="s">
        <v>49</v>
      </c>
      <c r="J49" s="152"/>
      <c r="K49" s="152"/>
      <c r="L49" s="153">
        <v>4</v>
      </c>
      <c r="M49" s="153"/>
      <c r="N49" s="129" t="str">
        <f>N11</f>
        <v>SCAL</v>
      </c>
      <c r="O49" s="129"/>
      <c r="P49" s="129"/>
      <c r="Q49" s="9" t="s">
        <v>35</v>
      </c>
      <c r="R49" s="129" t="str">
        <f>N12</f>
        <v>HAPI</v>
      </c>
      <c r="S49" s="129"/>
      <c r="T49" s="129"/>
      <c r="V49" s="154"/>
      <c r="W49" s="154"/>
      <c r="X49" s="9" t="s">
        <v>36</v>
      </c>
      <c r="Y49" s="148"/>
      <c r="Z49" s="148"/>
      <c r="AB49" s="149" t="str">
        <f>$T$10</f>
        <v>BCH</v>
      </c>
      <c r="AC49" s="149"/>
      <c r="AD49" s="149"/>
      <c r="AE49" s="9" t="s">
        <v>35</v>
      </c>
      <c r="AF49" s="129" t="str">
        <f>$B$12</f>
        <v>BWB</v>
      </c>
      <c r="AG49" s="129"/>
      <c r="AH49" s="129"/>
      <c r="AK49" s="150" t="str">
        <f t="shared" si="7"/>
        <v>HHT</v>
      </c>
      <c r="AL49" s="150"/>
      <c r="AM49" s="150"/>
    </row>
    <row r="51" spans="1:50" hidden="1" x14ac:dyDescent="0.2">
      <c r="A51" s="166" t="str">
        <f>B8</f>
        <v>Gruppe A</v>
      </c>
      <c r="B51" s="166"/>
      <c r="C51" s="166"/>
      <c r="D51" s="166"/>
      <c r="E51" s="167" t="str">
        <f>B52</f>
        <v>TOWE</v>
      </c>
      <c r="F51" s="167"/>
      <c r="G51" s="167"/>
      <c r="H51" s="167"/>
      <c r="I51" s="167" t="str">
        <f>B53</f>
        <v>HTS</v>
      </c>
      <c r="J51" s="167"/>
      <c r="K51" s="167"/>
      <c r="L51" s="167"/>
      <c r="M51" s="167" t="str">
        <f>B54</f>
        <v>MTVL</v>
      </c>
      <c r="N51" s="167"/>
      <c r="O51" s="167"/>
      <c r="P51" s="167"/>
      <c r="Q51" s="167" t="str">
        <f>B55</f>
        <v>BWB</v>
      </c>
      <c r="R51" s="167"/>
      <c r="S51" s="167"/>
      <c r="T51" s="167"/>
      <c r="U51" s="168" t="s">
        <v>50</v>
      </c>
      <c r="V51" s="168"/>
      <c r="W51" s="168"/>
      <c r="X51" s="168"/>
      <c r="Y51" s="161" t="s">
        <v>51</v>
      </c>
      <c r="Z51" s="161"/>
      <c r="AA51" s="161"/>
      <c r="AB51" s="161"/>
      <c r="AC51" s="129" t="s">
        <v>52</v>
      </c>
      <c r="AD51" s="129"/>
    </row>
    <row r="52" spans="1:50" hidden="1" x14ac:dyDescent="0.2">
      <c r="A52" s="14" t="s">
        <v>32</v>
      </c>
      <c r="B52" s="162" t="str">
        <f>B9</f>
        <v>TOWE</v>
      </c>
      <c r="C52" s="162"/>
      <c r="D52" s="162"/>
      <c r="E52" s="163" t="s">
        <v>53</v>
      </c>
      <c r="F52" s="164"/>
      <c r="G52" s="165" t="s">
        <v>53</v>
      </c>
      <c r="H52" s="155"/>
      <c r="I52" s="157">
        <f>V21</f>
        <v>0</v>
      </c>
      <c r="J52" s="158"/>
      <c r="K52" s="155">
        <f>Y21</f>
        <v>0</v>
      </c>
      <c r="L52" s="156"/>
      <c r="M52" s="157">
        <f>Y17</f>
        <v>0</v>
      </c>
      <c r="N52" s="158"/>
      <c r="O52" s="155">
        <f>V17</f>
        <v>0</v>
      </c>
      <c r="P52" s="156"/>
      <c r="Q52" s="157">
        <f>Y20</f>
        <v>0</v>
      </c>
      <c r="R52" s="158"/>
      <c r="S52" s="155">
        <f>V20</f>
        <v>0</v>
      </c>
      <c r="T52" s="156"/>
      <c r="U52" s="157">
        <f>+I52+M52+Q52</f>
        <v>0</v>
      </c>
      <c r="V52" s="158"/>
      <c r="W52" s="155">
        <f>+K52+O52+S52</f>
        <v>0</v>
      </c>
      <c r="X52" s="156"/>
      <c r="Y52" s="157">
        <f>IF(I52&gt;K52,2)+IF(M52&gt;O52,2)+IF(Q52&gt;S52,2)</f>
        <v>0</v>
      </c>
      <c r="Z52" s="158"/>
      <c r="AA52" s="155">
        <f>IF(I52&lt;K52,2)+IF(M52&lt;O52,2)+IF(Q52&lt;S52,2)</f>
        <v>0</v>
      </c>
      <c r="AB52" s="156"/>
      <c r="AC52" s="159"/>
      <c r="AD52" s="160"/>
      <c r="AR52" s="15"/>
      <c r="AS52" s="16"/>
    </row>
    <row r="53" spans="1:50" hidden="1" x14ac:dyDescent="0.2">
      <c r="A53" s="14" t="s">
        <v>43</v>
      </c>
      <c r="B53" s="162" t="str">
        <f>B10</f>
        <v>HTS</v>
      </c>
      <c r="C53" s="162"/>
      <c r="D53" s="162"/>
      <c r="E53" s="169" t="str">
        <f>CONCATENATE(I21,"-",L21)</f>
        <v>13:30-1</v>
      </c>
      <c r="F53" s="169"/>
      <c r="G53" s="169"/>
      <c r="H53" s="169"/>
      <c r="I53" s="163" t="s">
        <v>53</v>
      </c>
      <c r="J53" s="164"/>
      <c r="K53" s="165" t="s">
        <v>53</v>
      </c>
      <c r="L53" s="155"/>
      <c r="M53" s="157">
        <f>V19</f>
        <v>0</v>
      </c>
      <c r="N53" s="158"/>
      <c r="O53" s="155">
        <f>Y19</f>
        <v>0</v>
      </c>
      <c r="P53" s="156"/>
      <c r="Q53" s="157">
        <f>V18</f>
        <v>0</v>
      </c>
      <c r="R53" s="158"/>
      <c r="S53" s="155">
        <f>Y18</f>
        <v>0</v>
      </c>
      <c r="T53" s="156"/>
      <c r="U53" s="157">
        <f>K52+M53+Q53</f>
        <v>0</v>
      </c>
      <c r="V53" s="158"/>
      <c r="W53" s="155">
        <f>I52+O53+S53</f>
        <v>0</v>
      </c>
      <c r="X53" s="156"/>
      <c r="Y53" s="157">
        <f>IF(K52&gt;I52,2)+IF(M53&gt;O53,2)+IF(Q53&gt;S53,2)</f>
        <v>0</v>
      </c>
      <c r="Z53" s="158"/>
      <c r="AA53" s="155">
        <f>IF(K52&lt;I52,2)+IF(M53&lt;O53,2)+IF(Q53&lt;S53,2)</f>
        <v>0</v>
      </c>
      <c r="AB53" s="156"/>
      <c r="AC53" s="159"/>
      <c r="AD53" s="160"/>
    </row>
    <row r="54" spans="1:50" hidden="1" x14ac:dyDescent="0.2">
      <c r="A54" s="14" t="s">
        <v>33</v>
      </c>
      <c r="B54" s="162" t="str">
        <f>B11</f>
        <v>MTVL</v>
      </c>
      <c r="C54" s="162"/>
      <c r="D54" s="162"/>
      <c r="E54" s="169" t="str">
        <f>CONCATENATE(I17,"-",L17)</f>
        <v>09:30-1</v>
      </c>
      <c r="F54" s="169"/>
      <c r="G54" s="169"/>
      <c r="H54" s="169"/>
      <c r="I54" s="169" t="str">
        <f>CONCATENATE(I19,"-",L19)</f>
        <v>11:30-1</v>
      </c>
      <c r="J54" s="169"/>
      <c r="K54" s="169"/>
      <c r="L54" s="169"/>
      <c r="M54" s="163" t="s">
        <v>53</v>
      </c>
      <c r="N54" s="164"/>
      <c r="O54" s="165" t="s">
        <v>53</v>
      </c>
      <c r="P54" s="155"/>
      <c r="Q54" s="157">
        <f>V22</f>
        <v>0</v>
      </c>
      <c r="R54" s="158"/>
      <c r="S54" s="155">
        <f>Y19</f>
        <v>0</v>
      </c>
      <c r="T54" s="156"/>
      <c r="U54" s="157">
        <f>O52+O53+Q54</f>
        <v>0</v>
      </c>
      <c r="V54" s="158"/>
      <c r="W54" s="155">
        <f>M52+M53+S54</f>
        <v>0</v>
      </c>
      <c r="X54" s="156"/>
      <c r="Y54" s="157">
        <f>IF(O52&gt;M52,2)+IF(M53&lt;O53,2)+IF(Q54&gt;S54,2)</f>
        <v>0</v>
      </c>
      <c r="Z54" s="158"/>
      <c r="AA54" s="155">
        <f>IF(O52&lt;M52,2)+IF(M53&gt;O53,2)+IF(Q54&lt;S54,2)</f>
        <v>0</v>
      </c>
      <c r="AB54" s="156"/>
      <c r="AC54" s="159"/>
      <c r="AD54" s="160"/>
    </row>
    <row r="55" spans="1:50" hidden="1" x14ac:dyDescent="0.2">
      <c r="A55" s="14" t="s">
        <v>39</v>
      </c>
      <c r="B55" s="162" t="str">
        <f>B12</f>
        <v>BWB</v>
      </c>
      <c r="C55" s="162"/>
      <c r="D55" s="162"/>
      <c r="E55" s="169" t="str">
        <f>CONCATENATE(I20,"-",L20)</f>
        <v>11:30-2</v>
      </c>
      <c r="F55" s="169"/>
      <c r="G55" s="169"/>
      <c r="H55" s="169"/>
      <c r="I55" s="169" t="str">
        <f>CONCATENATE(I18,"-",L18)</f>
        <v>09:30-2</v>
      </c>
      <c r="J55" s="169"/>
      <c r="K55" s="169"/>
      <c r="L55" s="169"/>
      <c r="M55" s="169" t="str">
        <f>CONCATENATE(I22,"-",L22)</f>
        <v>13:30-2</v>
      </c>
      <c r="N55" s="169"/>
      <c r="O55" s="169"/>
      <c r="P55" s="169"/>
      <c r="Q55" s="163" t="s">
        <v>53</v>
      </c>
      <c r="R55" s="164"/>
      <c r="S55" s="165" t="s">
        <v>53</v>
      </c>
      <c r="T55" s="155"/>
      <c r="U55" s="157">
        <f>S52+S53+S54</f>
        <v>0</v>
      </c>
      <c r="V55" s="158"/>
      <c r="W55" s="155">
        <f>Q52+Q53+Q54</f>
        <v>0</v>
      </c>
      <c r="X55" s="156"/>
      <c r="Y55" s="157">
        <f>IF(S52&gt;Q52,2)+IF(S53&gt;Q53,2)+IF(S54&gt;Q54,2)</f>
        <v>0</v>
      </c>
      <c r="Z55" s="158"/>
      <c r="AA55" s="155">
        <f>IF(S52&lt;Q52,2)+IF(S53&lt;Q53,2)+IF(S54&lt;Q54,2)</f>
        <v>0</v>
      </c>
      <c r="AB55" s="156"/>
      <c r="AC55" s="159"/>
      <c r="AD55" s="160"/>
    </row>
    <row r="56" spans="1:50" hidden="1" x14ac:dyDescent="0.2"/>
    <row r="57" spans="1:50" hidden="1" x14ac:dyDescent="0.2">
      <c r="A57" s="166" t="str">
        <f>H8</f>
        <v>Gruppe B</v>
      </c>
      <c r="B57" s="166"/>
      <c r="C57" s="166"/>
      <c r="D57" s="166"/>
      <c r="E57" s="167" t="str">
        <f>B58</f>
        <v>BSV</v>
      </c>
      <c r="F57" s="167"/>
      <c r="G57" s="167"/>
      <c r="H57" s="167"/>
      <c r="I57" s="167" t="str">
        <f>B59</f>
        <v>ETV</v>
      </c>
      <c r="J57" s="167"/>
      <c r="K57" s="167"/>
      <c r="L57" s="167"/>
      <c r="M57" s="167" t="str">
        <f>B60</f>
        <v>HHT</v>
      </c>
      <c r="N57" s="167"/>
      <c r="O57" s="167"/>
      <c r="P57" s="167"/>
      <c r="Q57" s="167" t="str">
        <f>B61</f>
        <v>ATSV</v>
      </c>
      <c r="R57" s="167"/>
      <c r="S57" s="167"/>
      <c r="T57" s="167"/>
      <c r="U57" s="168" t="s">
        <v>50</v>
      </c>
      <c r="V57" s="168"/>
      <c r="W57" s="168"/>
      <c r="X57" s="168"/>
      <c r="Y57" s="161" t="s">
        <v>51</v>
      </c>
      <c r="Z57" s="161"/>
      <c r="AA57" s="161"/>
      <c r="AB57" s="161"/>
      <c r="AC57" s="129" t="s">
        <v>52</v>
      </c>
      <c r="AD57" s="129"/>
    </row>
    <row r="58" spans="1:50" hidden="1" x14ac:dyDescent="0.2">
      <c r="A58" s="14" t="s">
        <v>54</v>
      </c>
      <c r="B58" s="162" t="str">
        <f>H9</f>
        <v>BSV</v>
      </c>
      <c r="C58" s="162"/>
      <c r="D58" s="162"/>
      <c r="E58" s="163" t="s">
        <v>53</v>
      </c>
      <c r="F58" s="164"/>
      <c r="G58" s="165" t="s">
        <v>53</v>
      </c>
      <c r="H58" s="155"/>
      <c r="I58" s="157">
        <f>V39</f>
        <v>0</v>
      </c>
      <c r="J58" s="158"/>
      <c r="K58" s="155">
        <f>Y39</f>
        <v>0</v>
      </c>
      <c r="L58" s="156"/>
      <c r="M58" s="157">
        <f>Y35</f>
        <v>0</v>
      </c>
      <c r="N58" s="158"/>
      <c r="O58" s="155">
        <f>V35</f>
        <v>0</v>
      </c>
      <c r="P58" s="156"/>
      <c r="Q58" s="157">
        <f>Y38</f>
        <v>0</v>
      </c>
      <c r="R58" s="158"/>
      <c r="S58" s="155">
        <f>V38</f>
        <v>0</v>
      </c>
      <c r="T58" s="156"/>
      <c r="U58" s="157">
        <f>+I58+M58+Q58</f>
        <v>0</v>
      </c>
      <c r="V58" s="158"/>
      <c r="W58" s="155">
        <f>+K58+O58+S58</f>
        <v>0</v>
      </c>
      <c r="X58" s="156"/>
      <c r="Y58" s="157">
        <f>IF(I58&gt;K58,2)+IF(M58&gt;O58,2)+IF(Q58&gt;S58,2)</f>
        <v>0</v>
      </c>
      <c r="Z58" s="158"/>
      <c r="AA58" s="155">
        <f>IF(I58&lt;K58,2)+IF(M58&lt;O58,2)+IF(Q58&lt;S58,2)</f>
        <v>0</v>
      </c>
      <c r="AB58" s="156"/>
      <c r="AC58" s="159"/>
      <c r="AD58" s="160"/>
    </row>
    <row r="59" spans="1:50" hidden="1" x14ac:dyDescent="0.2">
      <c r="A59" s="14" t="s">
        <v>55</v>
      </c>
      <c r="B59" s="162" t="str">
        <f>H10</f>
        <v>ETV</v>
      </c>
      <c r="C59" s="162"/>
      <c r="D59" s="162"/>
      <c r="E59" s="169" t="str">
        <f>CONCATENATE(I30,"-",L39)</f>
        <v>14:30-1</v>
      </c>
      <c r="F59" s="169"/>
      <c r="G59" s="169"/>
      <c r="H59" s="169"/>
      <c r="I59" s="163" t="s">
        <v>53</v>
      </c>
      <c r="J59" s="164"/>
      <c r="K59" s="165" t="s">
        <v>53</v>
      </c>
      <c r="L59" s="155"/>
      <c r="M59" s="157">
        <f>V37</f>
        <v>0</v>
      </c>
      <c r="N59" s="158"/>
      <c r="O59" s="155">
        <f>Y37</f>
        <v>0</v>
      </c>
      <c r="P59" s="156"/>
      <c r="Q59" s="157">
        <f>V36</f>
        <v>0</v>
      </c>
      <c r="R59" s="158"/>
      <c r="S59" s="155">
        <f>Y36</f>
        <v>0</v>
      </c>
      <c r="T59" s="156"/>
      <c r="U59" s="157">
        <f>K58+M59+Q59</f>
        <v>0</v>
      </c>
      <c r="V59" s="158"/>
      <c r="W59" s="155">
        <f>I58+O59+S59</f>
        <v>0</v>
      </c>
      <c r="X59" s="156"/>
      <c r="Y59" s="157">
        <f>IF(K58&gt;I58,2)+IF(M59&gt;O59,2)+IF(Q59&gt;S59,2)</f>
        <v>0</v>
      </c>
      <c r="Z59" s="158"/>
      <c r="AA59" s="155">
        <f>IF(K58&lt;I58,2)+IF(M59&lt;O59,2)+IF(Q59&lt;S59,2)</f>
        <v>0</v>
      </c>
      <c r="AB59" s="156"/>
      <c r="AC59" s="159"/>
      <c r="AD59" s="160"/>
    </row>
    <row r="60" spans="1:50" hidden="1" x14ac:dyDescent="0.2">
      <c r="A60" s="14" t="s">
        <v>56</v>
      </c>
      <c r="B60" s="162" t="str">
        <f>H11</f>
        <v>HHT</v>
      </c>
      <c r="C60" s="162"/>
      <c r="D60" s="162"/>
      <c r="E60" s="169" t="str">
        <f>CONCATENATE(I26,"-",L35)</f>
        <v>10:30-1</v>
      </c>
      <c r="F60" s="169"/>
      <c r="G60" s="169"/>
      <c r="H60" s="169"/>
      <c r="I60" s="169" t="str">
        <f>CONCATENATE(I28,"-",L37)</f>
        <v>12:30-1</v>
      </c>
      <c r="J60" s="169"/>
      <c r="K60" s="169"/>
      <c r="L60" s="169"/>
      <c r="M60" s="163" t="s">
        <v>53</v>
      </c>
      <c r="N60" s="164"/>
      <c r="O60" s="165" t="s">
        <v>53</v>
      </c>
      <c r="P60" s="155"/>
      <c r="Q60" s="157">
        <f>V40</f>
        <v>0</v>
      </c>
      <c r="R60" s="158"/>
      <c r="S60" s="155">
        <f>Y37</f>
        <v>0</v>
      </c>
      <c r="T60" s="156"/>
      <c r="U60" s="157">
        <f>O58+O59+Q60</f>
        <v>0</v>
      </c>
      <c r="V60" s="158"/>
      <c r="W60" s="155">
        <f>M58+M59+S60</f>
        <v>0</v>
      </c>
      <c r="X60" s="156"/>
      <c r="Y60" s="157">
        <f>IF(O58&gt;M58,2)+IF(M59&lt;O59,2)+IF(Q60&gt;S60,2)</f>
        <v>0</v>
      </c>
      <c r="Z60" s="158"/>
      <c r="AA60" s="155">
        <f>IF(O58&lt;M58,2)+IF(M59&gt;O59,2)+IF(Q60&lt;S60,2)</f>
        <v>0</v>
      </c>
      <c r="AB60" s="156"/>
      <c r="AC60" s="159"/>
      <c r="AD60" s="160"/>
      <c r="AO60" s="17"/>
      <c r="AP60" s="17"/>
      <c r="AQ60" s="18"/>
      <c r="AR60" s="18"/>
      <c r="AS60" s="18"/>
      <c r="AT60" s="19"/>
      <c r="AU60" s="18"/>
      <c r="AV60" s="18"/>
      <c r="AW60" s="18"/>
      <c r="AX60" s="18"/>
    </row>
    <row r="61" spans="1:50" hidden="1" x14ac:dyDescent="0.2">
      <c r="A61" s="14" t="s">
        <v>57</v>
      </c>
      <c r="B61" s="162" t="str">
        <f>H12</f>
        <v>ATSV</v>
      </c>
      <c r="C61" s="162"/>
      <c r="D61" s="162"/>
      <c r="E61" s="169" t="str">
        <f>CONCATENATE(I29,"-",L38)</f>
        <v>12:30-2</v>
      </c>
      <c r="F61" s="169"/>
      <c r="G61" s="169"/>
      <c r="H61" s="169"/>
      <c r="I61" s="169" t="str">
        <f>CONCATENATE(I27,"-",L36)</f>
        <v>10:30-2</v>
      </c>
      <c r="J61" s="169"/>
      <c r="K61" s="169"/>
      <c r="L61" s="169"/>
      <c r="M61" s="169" t="str">
        <f>CONCATENATE(I31,"-",L40)</f>
        <v>14:30-2</v>
      </c>
      <c r="N61" s="169"/>
      <c r="O61" s="169"/>
      <c r="P61" s="169"/>
      <c r="Q61" s="163" t="s">
        <v>53</v>
      </c>
      <c r="R61" s="164"/>
      <c r="S61" s="165" t="s">
        <v>53</v>
      </c>
      <c r="T61" s="155"/>
      <c r="U61" s="157">
        <f>S58+S59+S60</f>
        <v>0</v>
      </c>
      <c r="V61" s="158"/>
      <c r="W61" s="155">
        <f>Q58+Q59+Q60</f>
        <v>0</v>
      </c>
      <c r="X61" s="156"/>
      <c r="Y61" s="157">
        <f>IF(S58&gt;Q58,2)+IF(S59&gt;Q59,2)+IF(S60&gt;Q60,2)</f>
        <v>0</v>
      </c>
      <c r="Z61" s="158"/>
      <c r="AA61" s="155">
        <f>IF(S58&lt;Q58,2)+IF(S59&lt;Q59,2)+IF(S60&lt;Q60,2)</f>
        <v>0</v>
      </c>
      <c r="AB61" s="156"/>
      <c r="AC61" s="159"/>
      <c r="AD61" s="160"/>
      <c r="AO61" s="17"/>
      <c r="AP61" s="17"/>
      <c r="AQ61" s="18"/>
      <c r="AR61" s="18"/>
      <c r="AS61" s="18"/>
      <c r="AT61" s="19"/>
      <c r="AU61" s="18"/>
      <c r="AV61" s="18"/>
      <c r="AW61" s="18"/>
      <c r="AX61" s="18"/>
    </row>
    <row r="62" spans="1:50" hidden="1" x14ac:dyDescent="0.2"/>
    <row r="63" spans="1:50" hidden="1" x14ac:dyDescent="0.2">
      <c r="A63" s="166" t="str">
        <f>N8</f>
        <v>Gruppe C</v>
      </c>
      <c r="B63" s="166"/>
      <c r="C63" s="166"/>
      <c r="D63" s="166"/>
      <c r="E63" s="167" t="str">
        <f>B64</f>
        <v>NTSV</v>
      </c>
      <c r="F63" s="167"/>
      <c r="G63" s="167"/>
      <c r="H63" s="167"/>
      <c r="I63" s="167" t="str">
        <f>B65</f>
        <v>RIST</v>
      </c>
      <c r="J63" s="167"/>
      <c r="K63" s="167"/>
      <c r="L63" s="167"/>
      <c r="M63" s="167" t="str">
        <f>B66</f>
        <v>SCAL</v>
      </c>
      <c r="N63" s="167"/>
      <c r="O63" s="167"/>
      <c r="P63" s="167"/>
      <c r="Q63" s="167" t="str">
        <f>B67</f>
        <v>HAPI</v>
      </c>
      <c r="R63" s="167"/>
      <c r="S63" s="167"/>
      <c r="T63" s="167"/>
      <c r="U63" s="168" t="s">
        <v>50</v>
      </c>
      <c r="V63" s="168"/>
      <c r="W63" s="168"/>
      <c r="X63" s="168"/>
      <c r="Y63" s="161" t="s">
        <v>51</v>
      </c>
      <c r="Z63" s="161"/>
      <c r="AA63" s="161"/>
      <c r="AB63" s="161"/>
      <c r="AC63" s="129" t="s">
        <v>52</v>
      </c>
      <c r="AD63" s="129"/>
      <c r="AO63" s="17"/>
      <c r="AP63" s="17"/>
      <c r="AQ63" s="18"/>
      <c r="AR63" s="18"/>
      <c r="AS63" s="18"/>
      <c r="AT63" s="19"/>
      <c r="AU63" s="18"/>
      <c r="AV63" s="18"/>
      <c r="AW63" s="18"/>
      <c r="AX63" s="18"/>
    </row>
    <row r="64" spans="1:50" hidden="1" x14ac:dyDescent="0.2">
      <c r="A64" s="14" t="s">
        <v>58</v>
      </c>
      <c r="B64" s="162" t="str">
        <f>N9</f>
        <v>NTSV</v>
      </c>
      <c r="C64" s="162"/>
      <c r="D64" s="162"/>
      <c r="E64" s="163" t="s">
        <v>53</v>
      </c>
      <c r="F64" s="164"/>
      <c r="G64" s="165" t="s">
        <v>53</v>
      </c>
      <c r="H64" s="155"/>
      <c r="I64" s="157">
        <f>V48</f>
        <v>0</v>
      </c>
      <c r="J64" s="158"/>
      <c r="K64" s="155">
        <f>Y48</f>
        <v>0</v>
      </c>
      <c r="L64" s="156"/>
      <c r="M64" s="157">
        <f>Y44</f>
        <v>0</v>
      </c>
      <c r="N64" s="158"/>
      <c r="O64" s="155">
        <f>V44</f>
        <v>0</v>
      </c>
      <c r="P64" s="156"/>
      <c r="Q64" s="157">
        <f>Y47</f>
        <v>0</v>
      </c>
      <c r="R64" s="158"/>
      <c r="S64" s="155">
        <f>V47</f>
        <v>0</v>
      </c>
      <c r="T64" s="156"/>
      <c r="U64" s="157">
        <f>+I64+M64+Q64</f>
        <v>0</v>
      </c>
      <c r="V64" s="158"/>
      <c r="W64" s="155">
        <f>+K64+O64+S64</f>
        <v>0</v>
      </c>
      <c r="X64" s="156"/>
      <c r="Y64" s="157">
        <f>IF(I64&gt;K64,2)+IF(M64&gt;O64,2)+IF(Q64&gt;S64,2)</f>
        <v>0</v>
      </c>
      <c r="Z64" s="158"/>
      <c r="AA64" s="155">
        <f>IF(I64&lt;K64,2)+IF(M64&lt;O64,2)+IF(Q64&lt;S64,2)</f>
        <v>0</v>
      </c>
      <c r="AB64" s="156"/>
      <c r="AC64" s="159"/>
      <c r="AD64" s="160"/>
      <c r="AO64" s="17"/>
      <c r="AP64" s="17"/>
      <c r="AQ64" s="18"/>
      <c r="AR64" s="18"/>
      <c r="AS64" s="18"/>
      <c r="AT64" s="19"/>
      <c r="AU64" s="18"/>
      <c r="AV64" s="18"/>
      <c r="AW64" s="18"/>
      <c r="AX64" s="18"/>
    </row>
    <row r="65" spans="1:41" hidden="1" x14ac:dyDescent="0.2">
      <c r="A65" s="14" t="s">
        <v>59</v>
      </c>
      <c r="B65" s="162" t="str">
        <f>N10</f>
        <v>RIST</v>
      </c>
      <c r="C65" s="162"/>
      <c r="D65" s="162"/>
      <c r="E65" s="169" t="str">
        <f>CONCATENATE(I39,"-",L48)</f>
        <v>19:30-3</v>
      </c>
      <c r="F65" s="169"/>
      <c r="G65" s="169"/>
      <c r="H65" s="169"/>
      <c r="I65" s="163" t="s">
        <v>53</v>
      </c>
      <c r="J65" s="164"/>
      <c r="K65" s="165" t="s">
        <v>53</v>
      </c>
      <c r="L65" s="155"/>
      <c r="M65" s="157">
        <f>V46</f>
        <v>0</v>
      </c>
      <c r="N65" s="158"/>
      <c r="O65" s="155">
        <f>Y46</f>
        <v>0</v>
      </c>
      <c r="P65" s="156"/>
      <c r="Q65" s="157">
        <f>V45</f>
        <v>0</v>
      </c>
      <c r="R65" s="158"/>
      <c r="S65" s="155">
        <f>Y45</f>
        <v>0</v>
      </c>
      <c r="T65" s="156"/>
      <c r="U65" s="157">
        <f>K64+M65+Q65</f>
        <v>0</v>
      </c>
      <c r="V65" s="158"/>
      <c r="W65" s="155">
        <f>I64+O65+S65</f>
        <v>0</v>
      </c>
      <c r="X65" s="156"/>
      <c r="Y65" s="157">
        <f>IF(K64&gt;I64,2)+IF(M65&gt;O65,2)+IF(Q65&gt;S65,2)</f>
        <v>0</v>
      </c>
      <c r="Z65" s="158"/>
      <c r="AA65" s="155">
        <f>IF(K64&lt;I64,2)+IF(M65&lt;O65,2)+IF(Q65&lt;S65,2)</f>
        <v>0</v>
      </c>
      <c r="AB65" s="156"/>
      <c r="AC65" s="159"/>
      <c r="AD65" s="160"/>
    </row>
    <row r="66" spans="1:41" hidden="1" x14ac:dyDescent="0.2">
      <c r="A66" s="14" t="s">
        <v>60</v>
      </c>
      <c r="B66" s="162" t="str">
        <f>N11</f>
        <v>SCAL</v>
      </c>
      <c r="C66" s="162"/>
      <c r="D66" s="162"/>
      <c r="E66" s="169" t="str">
        <f>CONCATENATE(I35,"-",L44)</f>
        <v>15:30-3</v>
      </c>
      <c r="F66" s="169"/>
      <c r="G66" s="169"/>
      <c r="H66" s="169"/>
      <c r="I66" s="169" t="str">
        <f>CONCATENATE(I37,"-",L46)</f>
        <v>17:30-3</v>
      </c>
      <c r="J66" s="169"/>
      <c r="K66" s="169"/>
      <c r="L66" s="169"/>
      <c r="M66" s="163" t="s">
        <v>53</v>
      </c>
      <c r="N66" s="164"/>
      <c r="O66" s="165" t="s">
        <v>53</v>
      </c>
      <c r="P66" s="155"/>
      <c r="Q66" s="157">
        <f>V49</f>
        <v>0</v>
      </c>
      <c r="R66" s="158"/>
      <c r="S66" s="155">
        <f>Y46</f>
        <v>0</v>
      </c>
      <c r="T66" s="156"/>
      <c r="U66" s="157">
        <f>O64+O65+Q66</f>
        <v>0</v>
      </c>
      <c r="V66" s="158"/>
      <c r="W66" s="155">
        <f>M64+M65+S66</f>
        <v>0</v>
      </c>
      <c r="X66" s="156"/>
      <c r="Y66" s="157">
        <f>IF(O64&gt;M64,2)+IF(M65&lt;O65,2)+IF(Q66&gt;S66,2)</f>
        <v>0</v>
      </c>
      <c r="Z66" s="158"/>
      <c r="AA66" s="155">
        <f>IF(O64&lt;M64,2)+IF(M65&gt;O65,2)+IF(Q66&lt;S66,2)</f>
        <v>0</v>
      </c>
      <c r="AB66" s="156"/>
      <c r="AC66" s="159"/>
      <c r="AD66" s="160"/>
      <c r="AE66" s="16"/>
      <c r="AF66" s="20"/>
    </row>
    <row r="67" spans="1:41" hidden="1" x14ac:dyDescent="0.2">
      <c r="A67" s="14" t="s">
        <v>61</v>
      </c>
      <c r="B67" s="162" t="str">
        <f>N12</f>
        <v>HAPI</v>
      </c>
      <c r="C67" s="162"/>
      <c r="D67" s="162"/>
      <c r="E67" s="169" t="str">
        <f>CONCATENATE(I38,"-",L47)</f>
        <v>17:30-4</v>
      </c>
      <c r="F67" s="169"/>
      <c r="G67" s="169"/>
      <c r="H67" s="169"/>
      <c r="I67" s="169" t="str">
        <f>CONCATENATE(I36,"-",L45)</f>
        <v>15:30-4</v>
      </c>
      <c r="J67" s="169"/>
      <c r="K67" s="169"/>
      <c r="L67" s="169"/>
      <c r="M67" s="169" t="str">
        <f>CONCATENATE(I40,"-",L49)</f>
        <v>19:30-4</v>
      </c>
      <c r="N67" s="169"/>
      <c r="O67" s="169"/>
      <c r="P67" s="169"/>
      <c r="Q67" s="163" t="s">
        <v>53</v>
      </c>
      <c r="R67" s="164"/>
      <c r="S67" s="165" t="s">
        <v>53</v>
      </c>
      <c r="T67" s="155"/>
      <c r="U67" s="157">
        <f>S64+S65+S66</f>
        <v>0</v>
      </c>
      <c r="V67" s="158"/>
      <c r="W67" s="155">
        <f>Q64+Q65+Q66</f>
        <v>0</v>
      </c>
      <c r="X67" s="156"/>
      <c r="Y67" s="157">
        <f>IF(S64&gt;Q64,2)+IF(S65&gt;Q65,2)+IF(S66&gt;Q66,2)</f>
        <v>0</v>
      </c>
      <c r="Z67" s="158"/>
      <c r="AA67" s="155">
        <f>IF(S64&lt;Q64,2)+IF(S65&lt;Q65,2)+IF(S66&lt;Q66,2)</f>
        <v>0</v>
      </c>
      <c r="AB67" s="156"/>
      <c r="AC67" s="159"/>
      <c r="AD67" s="160"/>
    </row>
    <row r="68" spans="1:41" hidden="1" x14ac:dyDescent="0.2"/>
    <row r="69" spans="1:41" hidden="1" x14ac:dyDescent="0.2">
      <c r="A69" s="166" t="str">
        <f>T8</f>
        <v>Gruppe D</v>
      </c>
      <c r="B69" s="166"/>
      <c r="C69" s="166"/>
      <c r="D69" s="166"/>
      <c r="E69" s="167" t="str">
        <f>B70</f>
        <v>TSGB</v>
      </c>
      <c r="F69" s="167"/>
      <c r="G69" s="167"/>
      <c r="H69" s="167"/>
      <c r="I69" s="167" t="str">
        <f>B71</f>
        <v>BCH</v>
      </c>
      <c r="J69" s="167"/>
      <c r="K69" s="167"/>
      <c r="L69" s="167"/>
      <c r="M69" s="167" t="str">
        <f>B72</f>
        <v>HAHI</v>
      </c>
      <c r="N69" s="167"/>
      <c r="O69" s="167"/>
      <c r="P69" s="167"/>
      <c r="Q69" s="167" t="str">
        <f>B73</f>
        <v>AMTV</v>
      </c>
      <c r="R69" s="167"/>
      <c r="S69" s="167"/>
      <c r="T69" s="167"/>
      <c r="U69" s="168" t="s">
        <v>50</v>
      </c>
      <c r="V69" s="168"/>
      <c r="W69" s="168"/>
      <c r="X69" s="168"/>
      <c r="Y69" s="161" t="s">
        <v>51</v>
      </c>
      <c r="Z69" s="161"/>
      <c r="AA69" s="161"/>
      <c r="AB69" s="161"/>
      <c r="AC69" s="129" t="s">
        <v>52</v>
      </c>
      <c r="AD69" s="129"/>
    </row>
    <row r="70" spans="1:41" hidden="1" x14ac:dyDescent="0.2">
      <c r="A70" s="14" t="s">
        <v>62</v>
      </c>
      <c r="B70" s="162" t="str">
        <f>T9</f>
        <v>TSGB</v>
      </c>
      <c r="C70" s="162"/>
      <c r="D70" s="162"/>
      <c r="E70" s="163" t="s">
        <v>53</v>
      </c>
      <c r="F70" s="164"/>
      <c r="G70" s="165" t="s">
        <v>53</v>
      </c>
      <c r="H70" s="155"/>
      <c r="I70" s="157">
        <f>V30</f>
        <v>0</v>
      </c>
      <c r="J70" s="158"/>
      <c r="K70" s="155">
        <f>Y30</f>
        <v>0</v>
      </c>
      <c r="L70" s="156"/>
      <c r="M70" s="157">
        <f>Y26</f>
        <v>0</v>
      </c>
      <c r="N70" s="158"/>
      <c r="O70" s="155">
        <f>V26</f>
        <v>0</v>
      </c>
      <c r="P70" s="156"/>
      <c r="Q70" s="157">
        <f>Y29</f>
        <v>0</v>
      </c>
      <c r="R70" s="158"/>
      <c r="S70" s="155">
        <f>V29</f>
        <v>0</v>
      </c>
      <c r="T70" s="156"/>
      <c r="U70" s="157">
        <f>+I70+M70+Q70</f>
        <v>0</v>
      </c>
      <c r="V70" s="158"/>
      <c r="W70" s="155">
        <f>+K70+O70+S70</f>
        <v>0</v>
      </c>
      <c r="X70" s="156"/>
      <c r="Y70" s="157">
        <f>IF(I70&gt;K70,2)+IF(M70&gt;O70,2)+IF(Q70&gt;S70,2)</f>
        <v>0</v>
      </c>
      <c r="Z70" s="158"/>
      <c r="AA70" s="155">
        <f>IF(I70&lt;K70,2)+IF(M70&lt;O70,2)+IF(Q70&lt;S70,2)</f>
        <v>0</v>
      </c>
      <c r="AB70" s="156"/>
      <c r="AC70" s="159"/>
      <c r="AD70" s="160"/>
    </row>
    <row r="71" spans="1:41" hidden="1" x14ac:dyDescent="0.2">
      <c r="A71" s="14" t="s">
        <v>63</v>
      </c>
      <c r="B71" s="162" t="str">
        <f>T10</f>
        <v>BCH</v>
      </c>
      <c r="C71" s="162"/>
      <c r="D71" s="162"/>
      <c r="E71" s="169" t="str">
        <f>CONCATENATE(I48,"-",L30)</f>
        <v>20:30-1</v>
      </c>
      <c r="F71" s="169"/>
      <c r="G71" s="169"/>
      <c r="H71" s="169"/>
      <c r="I71" s="163" t="s">
        <v>53</v>
      </c>
      <c r="J71" s="164"/>
      <c r="K71" s="165" t="s">
        <v>53</v>
      </c>
      <c r="L71" s="155"/>
      <c r="M71" s="157">
        <f>V28</f>
        <v>0</v>
      </c>
      <c r="N71" s="158"/>
      <c r="O71" s="155">
        <f>Y28</f>
        <v>0</v>
      </c>
      <c r="P71" s="156"/>
      <c r="Q71" s="157">
        <f>V27</f>
        <v>0</v>
      </c>
      <c r="R71" s="158"/>
      <c r="S71" s="155">
        <f>Y27</f>
        <v>0</v>
      </c>
      <c r="T71" s="156"/>
      <c r="U71" s="157">
        <f>K70+M71+Q71</f>
        <v>0</v>
      </c>
      <c r="V71" s="158"/>
      <c r="W71" s="155">
        <f>I70+O71+S71</f>
        <v>0</v>
      </c>
      <c r="X71" s="156"/>
      <c r="Y71" s="157">
        <f>IF(K70&gt;I70,2)+IF(M71&gt;O71,2)+IF(Q71&gt;S71,2)</f>
        <v>0</v>
      </c>
      <c r="Z71" s="158"/>
      <c r="AA71" s="155">
        <f>IF(K70&lt;I70,2)+IF(M71&lt;O71,2)+IF(Q71&lt;S71,2)</f>
        <v>0</v>
      </c>
      <c r="AB71" s="156"/>
      <c r="AC71" s="159"/>
      <c r="AD71" s="160"/>
    </row>
    <row r="72" spans="1:41" hidden="1" x14ac:dyDescent="0.2">
      <c r="A72" s="14" t="s">
        <v>64</v>
      </c>
      <c r="B72" s="162" t="str">
        <f>T11</f>
        <v>HAHI</v>
      </c>
      <c r="C72" s="162"/>
      <c r="D72" s="162"/>
      <c r="E72" s="169" t="str">
        <f>CONCATENATE(I44,"-",L26)</f>
        <v>16:30-1</v>
      </c>
      <c r="F72" s="169"/>
      <c r="G72" s="169"/>
      <c r="H72" s="169"/>
      <c r="I72" s="169" t="str">
        <f>CONCATENATE(I46,"-",L28)</f>
        <v>18:30-1</v>
      </c>
      <c r="J72" s="169"/>
      <c r="K72" s="169"/>
      <c r="L72" s="169"/>
      <c r="M72" s="163" t="s">
        <v>53</v>
      </c>
      <c r="N72" s="164"/>
      <c r="O72" s="165" t="s">
        <v>53</v>
      </c>
      <c r="P72" s="155"/>
      <c r="Q72" s="157">
        <f>V31</f>
        <v>0</v>
      </c>
      <c r="R72" s="158"/>
      <c r="S72" s="155">
        <f>Y28</f>
        <v>0</v>
      </c>
      <c r="T72" s="156"/>
      <c r="U72" s="157">
        <f>O70+O71+Q72</f>
        <v>0</v>
      </c>
      <c r="V72" s="158"/>
      <c r="W72" s="155">
        <f>M70+M71+S72</f>
        <v>0</v>
      </c>
      <c r="X72" s="156"/>
      <c r="Y72" s="157">
        <f>IF(O70&gt;M70,2)+IF(M71&lt;O71,2)+IF(Q72&gt;S72,2)</f>
        <v>0</v>
      </c>
      <c r="Z72" s="158"/>
      <c r="AA72" s="155">
        <f>IF(O70&lt;M70,2)+IF(M71&gt;O71,2)+IF(Q72&lt;S72,2)</f>
        <v>0</v>
      </c>
      <c r="AB72" s="156"/>
      <c r="AC72" s="159"/>
      <c r="AD72" s="160"/>
    </row>
    <row r="73" spans="1:41" hidden="1" x14ac:dyDescent="0.2">
      <c r="A73" s="14" t="s">
        <v>65</v>
      </c>
      <c r="B73" s="162" t="str">
        <f>T12</f>
        <v>AMTV</v>
      </c>
      <c r="C73" s="162"/>
      <c r="D73" s="162"/>
      <c r="E73" s="169" t="str">
        <f>CONCATENATE(I47,"-",L29)</f>
        <v>18:30-2</v>
      </c>
      <c r="F73" s="169"/>
      <c r="G73" s="169"/>
      <c r="H73" s="169"/>
      <c r="I73" s="169" t="str">
        <f>CONCATENATE(I45,"-",L27)</f>
        <v>16:30-2</v>
      </c>
      <c r="J73" s="169"/>
      <c r="K73" s="169"/>
      <c r="L73" s="169"/>
      <c r="M73" s="169" t="str">
        <f>CONCATENATE(I49,"-",L31)</f>
        <v>20:30-2</v>
      </c>
      <c r="N73" s="169"/>
      <c r="O73" s="169"/>
      <c r="P73" s="169"/>
      <c r="Q73" s="163" t="s">
        <v>53</v>
      </c>
      <c r="R73" s="164"/>
      <c r="S73" s="165" t="s">
        <v>53</v>
      </c>
      <c r="T73" s="155"/>
      <c r="U73" s="157">
        <f>S70+S71+S72</f>
        <v>0</v>
      </c>
      <c r="V73" s="158"/>
      <c r="W73" s="155">
        <f>Q70+Q71+Q72</f>
        <v>0</v>
      </c>
      <c r="X73" s="156"/>
      <c r="Y73" s="157">
        <f>IF(S70&gt;Q70,2)+IF(S71&gt;Q71,2)+IF(S72&gt;Q72,2)</f>
        <v>0</v>
      </c>
      <c r="Z73" s="158"/>
      <c r="AA73" s="155">
        <f>IF(S70&lt;Q70,2)+IF(S71&lt;Q71,2)+IF(S72&lt;Q72,2)</f>
        <v>0</v>
      </c>
      <c r="AB73" s="156"/>
      <c r="AC73" s="159"/>
      <c r="AD73" s="160"/>
    </row>
    <row r="74" spans="1:41" x14ac:dyDescent="0.2">
      <c r="AN74" s="10" t="str">
        <f>AN14</f>
        <v>Version 1: Stand 28.05.2025</v>
      </c>
    </row>
    <row r="75" spans="1:41" ht="20.25" x14ac:dyDescent="0.3">
      <c r="A75" s="141" t="s">
        <v>66</v>
      </c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2" t="s">
        <v>23</v>
      </c>
      <c r="AJ75" s="143"/>
      <c r="AK75" s="143"/>
      <c r="AL75" s="143"/>
      <c r="AM75" s="143"/>
      <c r="AN75" s="143"/>
      <c r="AO75" s="143"/>
    </row>
    <row r="76" spans="1:41" x14ac:dyDescent="0.2">
      <c r="A76" s="144" t="s">
        <v>24</v>
      </c>
      <c r="B76" s="144"/>
      <c r="C76" s="144"/>
      <c r="D76" s="145" t="s">
        <v>25</v>
      </c>
      <c r="E76" s="145"/>
      <c r="F76" s="146" t="s">
        <v>26</v>
      </c>
      <c r="G76" s="146"/>
      <c r="H76" s="146"/>
      <c r="I76" s="144" t="s">
        <v>27</v>
      </c>
      <c r="J76" s="144"/>
      <c r="K76" s="144"/>
      <c r="L76" s="144" t="s">
        <v>28</v>
      </c>
      <c r="M76" s="144"/>
      <c r="N76" s="144" t="s">
        <v>29</v>
      </c>
      <c r="O76" s="144"/>
      <c r="P76" s="144"/>
      <c r="Q76" s="144"/>
      <c r="R76" s="144"/>
      <c r="S76" s="144"/>
      <c r="T76" s="144"/>
      <c r="U76" s="8"/>
      <c r="V76" s="144" t="s">
        <v>30</v>
      </c>
      <c r="W76" s="144"/>
      <c r="X76" s="144"/>
      <c r="Y76" s="144"/>
      <c r="Z76" s="144"/>
      <c r="AA76" s="8"/>
      <c r="AB76" s="144" t="s">
        <v>31</v>
      </c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</row>
    <row r="77" spans="1:41" x14ac:dyDescent="0.2">
      <c r="A77" s="151" t="str">
        <f>$H$1</f>
        <v>M14-1</v>
      </c>
      <c r="B77" s="151"/>
      <c r="C77" s="151"/>
      <c r="D77" s="151">
        <v>25</v>
      </c>
      <c r="E77" s="151"/>
      <c r="F77" s="151" t="s">
        <v>54</v>
      </c>
      <c r="G77" s="151"/>
      <c r="H77" s="151"/>
      <c r="I77" s="152" t="s">
        <v>67</v>
      </c>
      <c r="J77" s="152"/>
      <c r="K77" s="152"/>
      <c r="L77" s="153">
        <v>1</v>
      </c>
      <c r="M77" s="153"/>
      <c r="N77" s="129" t="str">
        <f>IF(AB9="",Z9,AB9)</f>
        <v>A2</v>
      </c>
      <c r="O77" s="129"/>
      <c r="P77" s="129"/>
      <c r="Q77" s="9" t="s">
        <v>35</v>
      </c>
      <c r="R77" s="129" t="str">
        <f>IF(AB10="",Z10,AB10)</f>
        <v>D2</v>
      </c>
      <c r="S77" s="129"/>
      <c r="T77" s="129"/>
      <c r="V77" s="154"/>
      <c r="W77" s="154"/>
      <c r="X77" s="9" t="s">
        <v>36</v>
      </c>
      <c r="Y77" s="148"/>
      <c r="Z77" s="148"/>
      <c r="AB77" s="149" t="str">
        <f>B9</f>
        <v>TOWE</v>
      </c>
      <c r="AC77" s="149"/>
      <c r="AD77" s="149"/>
      <c r="AE77" s="9" t="s">
        <v>35</v>
      </c>
      <c r="AF77" s="129" t="str">
        <f>H9</f>
        <v>BSV</v>
      </c>
      <c r="AG77" s="129"/>
      <c r="AH77" s="129"/>
      <c r="AK77" s="151" t="str">
        <f>IF(AH9="",AF9,AH9)</f>
        <v>B2</v>
      </c>
      <c r="AL77" s="151"/>
      <c r="AM77" s="151"/>
    </row>
    <row r="78" spans="1:41" x14ac:dyDescent="0.2">
      <c r="A78" s="151" t="str">
        <f>$H$1</f>
        <v>M14-1</v>
      </c>
      <c r="B78" s="151"/>
      <c r="C78" s="151"/>
      <c r="D78" s="151">
        <v>26</v>
      </c>
      <c r="E78" s="151"/>
      <c r="F78" s="151" t="s">
        <v>54</v>
      </c>
      <c r="G78" s="151"/>
      <c r="H78" s="151"/>
      <c r="I78" s="152" t="s">
        <v>67</v>
      </c>
      <c r="J78" s="152"/>
      <c r="K78" s="152"/>
      <c r="L78" s="153">
        <v>2</v>
      </c>
      <c r="M78" s="153"/>
      <c r="N78" s="129" t="str">
        <f>IF(AB11="",Z11,AB11)</f>
        <v>A3</v>
      </c>
      <c r="O78" s="129"/>
      <c r="P78" s="129"/>
      <c r="Q78" s="9" t="s">
        <v>35</v>
      </c>
      <c r="R78" s="129" t="str">
        <f>IF(AB12="",Z12,AB12)</f>
        <v>D3</v>
      </c>
      <c r="S78" s="129"/>
      <c r="T78" s="129"/>
      <c r="V78" s="154"/>
      <c r="W78" s="154"/>
      <c r="X78" s="9" t="s">
        <v>36</v>
      </c>
      <c r="Y78" s="148"/>
      <c r="Z78" s="148"/>
      <c r="AB78" s="149" t="str">
        <f>N9</f>
        <v>NTSV</v>
      </c>
      <c r="AC78" s="149"/>
      <c r="AD78" s="149"/>
      <c r="AE78" s="9" t="s">
        <v>35</v>
      </c>
      <c r="AF78" s="129" t="str">
        <f>T9</f>
        <v>TSGB</v>
      </c>
      <c r="AG78" s="129"/>
      <c r="AH78" s="129"/>
      <c r="AK78" s="151" t="str">
        <f>IF(AH11="",AF11,AH11)</f>
        <v>B3</v>
      </c>
      <c r="AL78" s="151"/>
      <c r="AM78" s="151"/>
    </row>
    <row r="79" spans="1:41" x14ac:dyDescent="0.2">
      <c r="A79" s="151" t="str">
        <f>$H$1</f>
        <v>M14-1</v>
      </c>
      <c r="B79" s="151"/>
      <c r="C79" s="151"/>
      <c r="D79" s="151">
        <v>29</v>
      </c>
      <c r="E79" s="151"/>
      <c r="F79" s="151" t="s">
        <v>54</v>
      </c>
      <c r="G79" s="151"/>
      <c r="H79" s="151"/>
      <c r="I79" s="152" t="s">
        <v>68</v>
      </c>
      <c r="J79" s="152"/>
      <c r="K79" s="152"/>
      <c r="L79" s="153">
        <v>1</v>
      </c>
      <c r="M79" s="153"/>
      <c r="N79" s="129" t="str">
        <f>IF(AB10="",Z10,AB10)</f>
        <v>D2</v>
      </c>
      <c r="O79" s="129"/>
      <c r="P79" s="129"/>
      <c r="Q79" s="9" t="s">
        <v>35</v>
      </c>
      <c r="R79" s="129" t="str">
        <f>IF(AB11="",Z11,AB11)</f>
        <v>A3</v>
      </c>
      <c r="S79" s="129"/>
      <c r="T79" s="129"/>
      <c r="V79" s="154"/>
      <c r="W79" s="154"/>
      <c r="X79" s="9" t="s">
        <v>36</v>
      </c>
      <c r="Y79" s="148"/>
      <c r="Z79" s="148"/>
      <c r="AB79" s="149" t="str">
        <f>AB78</f>
        <v>NTSV</v>
      </c>
      <c r="AC79" s="149"/>
      <c r="AD79" s="149"/>
      <c r="AE79" s="9" t="s">
        <v>35</v>
      </c>
      <c r="AF79" s="129" t="str">
        <f>AB77</f>
        <v>TOWE</v>
      </c>
      <c r="AG79" s="129"/>
      <c r="AH79" s="129"/>
      <c r="AK79" s="151" t="str">
        <f>IF(AH10="",AF10,AH10)</f>
        <v>C2</v>
      </c>
      <c r="AL79" s="151"/>
      <c r="AM79" s="151"/>
    </row>
    <row r="80" spans="1:41" x14ac:dyDescent="0.2">
      <c r="A80" s="151" t="str">
        <f>$H$1</f>
        <v>M14-1</v>
      </c>
      <c r="B80" s="151"/>
      <c r="C80" s="151"/>
      <c r="D80" s="151">
        <v>30</v>
      </c>
      <c r="E80" s="151"/>
      <c r="F80" s="151" t="s">
        <v>54</v>
      </c>
      <c r="G80" s="151"/>
      <c r="H80" s="151"/>
      <c r="I80" s="152" t="s">
        <v>68</v>
      </c>
      <c r="J80" s="152"/>
      <c r="K80" s="152"/>
      <c r="L80" s="153">
        <v>2</v>
      </c>
      <c r="M80" s="153"/>
      <c r="N80" s="129" t="str">
        <f>IF(AB12="",Z12,AB12)</f>
        <v>D3</v>
      </c>
      <c r="O80" s="129"/>
      <c r="P80" s="129"/>
      <c r="Q80" s="9" t="s">
        <v>35</v>
      </c>
      <c r="R80" s="129" t="str">
        <f>IF(AB9="",Z9,AB9)</f>
        <v>A2</v>
      </c>
      <c r="S80" s="129"/>
      <c r="T80" s="129"/>
      <c r="V80" s="154"/>
      <c r="W80" s="154"/>
      <c r="X80" s="9" t="s">
        <v>36</v>
      </c>
      <c r="Y80" s="148"/>
      <c r="Z80" s="148"/>
      <c r="AB80" s="149" t="str">
        <f>AF77</f>
        <v>BSV</v>
      </c>
      <c r="AC80" s="149"/>
      <c r="AD80" s="149"/>
      <c r="AE80" s="9" t="s">
        <v>35</v>
      </c>
      <c r="AF80" s="129" t="str">
        <f>AF78</f>
        <v>TSGB</v>
      </c>
      <c r="AG80" s="129"/>
      <c r="AH80" s="129"/>
      <c r="AK80" s="151" t="str">
        <f>IF(AH12="",AF12,AH12)</f>
        <v>C3</v>
      </c>
      <c r="AL80" s="151"/>
      <c r="AM80" s="151"/>
    </row>
    <row r="81" spans="1:54" x14ac:dyDescent="0.2">
      <c r="N81" s="129" t="str">
        <f>IF(AB9="",Z9,AB9)</f>
        <v>A2</v>
      </c>
      <c r="O81" s="129"/>
      <c r="P81" s="129"/>
      <c r="Q81" s="9" t="s">
        <v>35</v>
      </c>
      <c r="R81" s="129" t="str">
        <f>IF(AB11="",Z11,AB11)</f>
        <v>A3</v>
      </c>
      <c r="S81" s="129"/>
      <c r="T81" s="129"/>
      <c r="V81" s="170" t="str">
        <f>IF(AB9="","",VLOOKUP(CONCATENATE(N81,R81),$AQ$16:$AS$29,2,0))</f>
        <v/>
      </c>
      <c r="W81" s="170"/>
      <c r="X81" s="9" t="s">
        <v>36</v>
      </c>
      <c r="Y81" s="171" t="str">
        <f>IF(AB9="","",VLOOKUP(CONCATENATE(N81,R81),$AQ$16:$AS$29,3,0))</f>
        <v/>
      </c>
      <c r="Z81" s="171"/>
      <c r="AB81" s="21" t="s">
        <v>69</v>
      </c>
    </row>
    <row r="82" spans="1:54" x14ac:dyDescent="0.2">
      <c r="N82" s="129" t="str">
        <f>IF(AB10="",Z10,AB10)</f>
        <v>D2</v>
      </c>
      <c r="O82" s="129"/>
      <c r="P82" s="129"/>
      <c r="Q82" s="9" t="s">
        <v>35</v>
      </c>
      <c r="R82" s="129" t="str">
        <f>IF(AB12="",Z12,AB12)</f>
        <v>D3</v>
      </c>
      <c r="S82" s="129"/>
      <c r="T82" s="129"/>
      <c r="V82" s="170" t="str">
        <f>IF(AB10="","",VLOOKUP(CONCATENATE(N82,R82),$AU$31:$AW$45,2,0))</f>
        <v/>
      </c>
      <c r="W82" s="170"/>
      <c r="X82" s="9" t="s">
        <v>36</v>
      </c>
      <c r="Y82" s="171" t="str">
        <f>IF(AB10="","",VLOOKUP(CONCATENATE(N82,R82),$AU$31:$AW$45,3,0))</f>
        <v/>
      </c>
      <c r="Z82" s="171"/>
      <c r="AB82" s="21" t="s">
        <v>70</v>
      </c>
    </row>
    <row r="83" spans="1:54" x14ac:dyDescent="0.2">
      <c r="A83" s="172" t="s">
        <v>71</v>
      </c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  <c r="AB83" s="172"/>
      <c r="AC83" s="172"/>
      <c r="AD83" s="172"/>
      <c r="AE83" s="172"/>
      <c r="AF83" s="172"/>
      <c r="AG83" s="172"/>
      <c r="AH83" s="172"/>
      <c r="AI83" s="172"/>
      <c r="AJ83" s="172"/>
      <c r="AK83" s="172"/>
      <c r="AL83" s="172"/>
      <c r="AM83" s="172"/>
      <c r="AN83" s="172"/>
    </row>
    <row r="85" spans="1:54" x14ac:dyDescent="0.2">
      <c r="A85" s="166" t="str">
        <f>Z8</f>
        <v>Gruppe  E</v>
      </c>
      <c r="B85" s="166"/>
      <c r="C85" s="166"/>
      <c r="D85" s="166"/>
      <c r="E85" s="167" t="str">
        <f>B86</f>
        <v>A2</v>
      </c>
      <c r="F85" s="167"/>
      <c r="G85" s="167"/>
      <c r="H85" s="167"/>
      <c r="I85" s="167" t="str">
        <f>B87</f>
        <v>A3</v>
      </c>
      <c r="J85" s="167"/>
      <c r="K85" s="167"/>
      <c r="L85" s="167"/>
      <c r="M85" s="167" t="str">
        <f>B88</f>
        <v>D2</v>
      </c>
      <c r="N85" s="167"/>
      <c r="O85" s="167"/>
      <c r="P85" s="167"/>
      <c r="Q85" s="167" t="str">
        <f>B89</f>
        <v>D3</v>
      </c>
      <c r="R85" s="167"/>
      <c r="S85" s="167"/>
      <c r="T85" s="167"/>
      <c r="U85" s="168" t="s">
        <v>50</v>
      </c>
      <c r="V85" s="168"/>
      <c r="W85" s="168"/>
      <c r="X85" s="168"/>
      <c r="Y85" s="161" t="s">
        <v>51</v>
      </c>
      <c r="Z85" s="161"/>
      <c r="AA85" s="161"/>
      <c r="AB85" s="161"/>
      <c r="AC85" s="129" t="s">
        <v>52</v>
      </c>
      <c r="AD85" s="129"/>
      <c r="AY85" s="6"/>
      <c r="AZ85" s="6"/>
    </row>
    <row r="86" spans="1:54" x14ac:dyDescent="0.2">
      <c r="A86" s="14" t="s">
        <v>32</v>
      </c>
      <c r="B86" s="162" t="str">
        <f>IF(AB9="",Z9,AB9)</f>
        <v>A2</v>
      </c>
      <c r="C86" s="162"/>
      <c r="D86" s="162"/>
      <c r="E86" s="163" t="s">
        <v>53</v>
      </c>
      <c r="F86" s="164"/>
      <c r="G86" s="165" t="s">
        <v>53</v>
      </c>
      <c r="H86" s="155"/>
      <c r="I86" s="157">
        <f>IF(V81="",0,V81)</f>
        <v>0</v>
      </c>
      <c r="J86" s="158"/>
      <c r="K86" s="155">
        <f>IF(Y81="",0,Y81)</f>
        <v>0</v>
      </c>
      <c r="L86" s="156"/>
      <c r="M86" s="157">
        <f>V77</f>
        <v>0</v>
      </c>
      <c r="N86" s="158"/>
      <c r="O86" s="155">
        <f>Y77</f>
        <v>0</v>
      </c>
      <c r="P86" s="156"/>
      <c r="Q86" s="157">
        <f>Y80</f>
        <v>0</v>
      </c>
      <c r="R86" s="158"/>
      <c r="S86" s="155">
        <f>V80</f>
        <v>0</v>
      </c>
      <c r="T86" s="156"/>
      <c r="U86" s="157">
        <f>+I86+M86+Q86</f>
        <v>0</v>
      </c>
      <c r="V86" s="158"/>
      <c r="W86" s="155">
        <f>+K86+O86+S86</f>
        <v>0</v>
      </c>
      <c r="X86" s="156"/>
      <c r="Y86" s="157">
        <f>IF(I86&gt;K86,2)+IF(M86&gt;O86,2)+IF(Q86&gt;S86,2)</f>
        <v>0</v>
      </c>
      <c r="Z86" s="158"/>
      <c r="AA86" s="155">
        <f>IF(I86&lt;K86,2)+IF(M86&lt;O86,2)+IF(Q86&lt;S86,2)</f>
        <v>0</v>
      </c>
      <c r="AB86" s="156"/>
      <c r="AC86" s="159"/>
      <c r="AD86" s="160"/>
      <c r="AY86" s="6"/>
      <c r="AZ86" s="6"/>
    </row>
    <row r="87" spans="1:54" x14ac:dyDescent="0.2">
      <c r="A87" s="14" t="s">
        <v>43</v>
      </c>
      <c r="B87" s="162" t="str">
        <f>IF(AB11="",Z11,AB11)</f>
        <v>A3</v>
      </c>
      <c r="C87" s="162"/>
      <c r="D87" s="162"/>
      <c r="E87" s="169" t="str">
        <f>CONCATENATE(H81,"-",K81)</f>
        <v>-</v>
      </c>
      <c r="F87" s="169"/>
      <c r="G87" s="169"/>
      <c r="H87" s="169"/>
      <c r="I87" s="163" t="s">
        <v>53</v>
      </c>
      <c r="J87" s="164"/>
      <c r="K87" s="165" t="s">
        <v>53</v>
      </c>
      <c r="L87" s="155"/>
      <c r="M87" s="157">
        <f>Y79</f>
        <v>0</v>
      </c>
      <c r="N87" s="158"/>
      <c r="O87" s="155">
        <f>V79</f>
        <v>0</v>
      </c>
      <c r="P87" s="156"/>
      <c r="Q87" s="157">
        <f>V78</f>
        <v>0</v>
      </c>
      <c r="R87" s="158"/>
      <c r="S87" s="155">
        <f>Y78</f>
        <v>0</v>
      </c>
      <c r="T87" s="156"/>
      <c r="U87" s="157">
        <f>K86+M87+Q87</f>
        <v>0</v>
      </c>
      <c r="V87" s="158"/>
      <c r="W87" s="155">
        <f>I86+O87+S87</f>
        <v>0</v>
      </c>
      <c r="X87" s="156"/>
      <c r="Y87" s="157">
        <f>IF(K86&gt;I86,2)+IF(M87&gt;O87,2)+IF(Q87&gt;S87,2)</f>
        <v>0</v>
      </c>
      <c r="Z87" s="158"/>
      <c r="AA87" s="155">
        <f>IF(K86&lt;I86,2)+IF(M87&lt;O87,2)+IF(Q87&lt;S87,2)</f>
        <v>0</v>
      </c>
      <c r="AB87" s="156"/>
      <c r="AC87" s="159"/>
      <c r="AD87" s="160"/>
      <c r="AY87" s="6"/>
      <c r="AZ87" s="6"/>
      <c r="BB87" s="9"/>
    </row>
    <row r="88" spans="1:54" x14ac:dyDescent="0.2">
      <c r="A88" s="14" t="s">
        <v>33</v>
      </c>
      <c r="B88" s="162" t="str">
        <f>IF(AB10="",Z10,AB10)</f>
        <v>D2</v>
      </c>
      <c r="C88" s="162"/>
      <c r="D88" s="162"/>
      <c r="E88" s="169" t="str">
        <f>CONCATENATE(I77,"-",L77)</f>
        <v>11:00-1</v>
      </c>
      <c r="F88" s="169"/>
      <c r="G88" s="169"/>
      <c r="H88" s="169"/>
      <c r="I88" s="169" t="str">
        <f>CONCATENATE(I79,"-",L79)</f>
        <v>13:00-1</v>
      </c>
      <c r="J88" s="169"/>
      <c r="K88" s="169"/>
      <c r="L88" s="169"/>
      <c r="M88" s="163" t="s">
        <v>53</v>
      </c>
      <c r="N88" s="164"/>
      <c r="O88" s="165" t="s">
        <v>53</v>
      </c>
      <c r="P88" s="155"/>
      <c r="Q88" s="157">
        <f>IF(V82="",0,V82)</f>
        <v>0</v>
      </c>
      <c r="R88" s="158"/>
      <c r="S88" s="155">
        <f>IF(Y82="",0,Y82)</f>
        <v>0</v>
      </c>
      <c r="T88" s="156"/>
      <c r="U88" s="157">
        <f>O86+O87+Q88</f>
        <v>0</v>
      </c>
      <c r="V88" s="158"/>
      <c r="W88" s="155">
        <f>M86+M87+S88</f>
        <v>0</v>
      </c>
      <c r="X88" s="156"/>
      <c r="Y88" s="157">
        <f>IF(O86&gt;M86,2)+IF(M87&lt;O87,2)+IF(Q88&gt;S88,2)</f>
        <v>0</v>
      </c>
      <c r="Z88" s="158"/>
      <c r="AA88" s="155">
        <f>IF(O86&lt;M86,2)+IF(M87&gt;O87,2)+IF(Q88&lt;S88,2)</f>
        <v>0</v>
      </c>
      <c r="AB88" s="156"/>
      <c r="AC88" s="159"/>
      <c r="AD88" s="160"/>
      <c r="AY88" s="6"/>
      <c r="AZ88" s="6"/>
    </row>
    <row r="89" spans="1:54" x14ac:dyDescent="0.2">
      <c r="A89" s="14" t="s">
        <v>39</v>
      </c>
      <c r="B89" s="162" t="str">
        <f>IF(AB12="",Z12,AB12)</f>
        <v>D3</v>
      </c>
      <c r="C89" s="162"/>
      <c r="D89" s="162"/>
      <c r="E89" s="169" t="str">
        <f>CONCATENATE(I80,"-",L80)</f>
        <v>13:00-2</v>
      </c>
      <c r="F89" s="169"/>
      <c r="G89" s="169"/>
      <c r="H89" s="169"/>
      <c r="I89" s="169" t="str">
        <f>CONCATENATE(I78,"-",L78)</f>
        <v>11:00-2</v>
      </c>
      <c r="J89" s="169"/>
      <c r="K89" s="169"/>
      <c r="L89" s="169"/>
      <c r="M89" s="169" t="str">
        <f>CONCATENATE(G82,"-",K82)</f>
        <v>-</v>
      </c>
      <c r="N89" s="169"/>
      <c r="O89" s="169"/>
      <c r="P89" s="169"/>
      <c r="Q89" s="163" t="s">
        <v>53</v>
      </c>
      <c r="R89" s="164"/>
      <c r="S89" s="165" t="s">
        <v>53</v>
      </c>
      <c r="T89" s="155"/>
      <c r="U89" s="157">
        <f>S86+S87+S88</f>
        <v>0</v>
      </c>
      <c r="V89" s="158"/>
      <c r="W89" s="155">
        <f>Q86+Q87+Q88</f>
        <v>0</v>
      </c>
      <c r="X89" s="156"/>
      <c r="Y89" s="157">
        <f>IF(S86&gt;Q86,2)+IF(S87&gt;Q87,2)+IF(S88&gt;Q88,2)</f>
        <v>0</v>
      </c>
      <c r="Z89" s="158"/>
      <c r="AA89" s="155">
        <f>IF(S86&lt;Q86,2)+IF(S87&lt;Q87,2)+IF(S88&lt;Q88,2)</f>
        <v>0</v>
      </c>
      <c r="AB89" s="156"/>
      <c r="AC89" s="159"/>
      <c r="AD89" s="160"/>
      <c r="AY89" s="6"/>
      <c r="AZ89" s="6"/>
      <c r="BB89" s="9"/>
    </row>
    <row r="91" spans="1:54" x14ac:dyDescent="0.2">
      <c r="AI91" s="142" t="s">
        <v>23</v>
      </c>
      <c r="AJ91" s="143"/>
      <c r="AK91" s="143"/>
      <c r="AL91" s="143"/>
      <c r="AM91" s="143"/>
      <c r="AN91" s="143"/>
      <c r="AO91" s="143"/>
    </row>
    <row r="92" spans="1:54" x14ac:dyDescent="0.2">
      <c r="A92" s="144" t="s">
        <v>24</v>
      </c>
      <c r="B92" s="144"/>
      <c r="C92" s="144"/>
      <c r="D92" s="145" t="s">
        <v>25</v>
      </c>
      <c r="E92" s="145"/>
      <c r="F92" s="146" t="s">
        <v>26</v>
      </c>
      <c r="G92" s="146"/>
      <c r="H92" s="146"/>
      <c r="I92" s="144" t="s">
        <v>27</v>
      </c>
      <c r="J92" s="144"/>
      <c r="K92" s="144"/>
      <c r="L92" s="144" t="s">
        <v>28</v>
      </c>
      <c r="M92" s="144"/>
      <c r="N92" s="144" t="s">
        <v>29</v>
      </c>
      <c r="O92" s="144"/>
      <c r="P92" s="144"/>
      <c r="Q92" s="144"/>
      <c r="R92" s="144"/>
      <c r="S92" s="144"/>
      <c r="T92" s="144"/>
      <c r="U92" s="8"/>
      <c r="V92" s="144" t="s">
        <v>30</v>
      </c>
      <c r="W92" s="144"/>
      <c r="X92" s="144"/>
      <c r="Y92" s="144"/>
      <c r="Z92" s="144"/>
      <c r="AA92" s="8"/>
      <c r="AB92" s="144" t="s">
        <v>31</v>
      </c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</row>
    <row r="93" spans="1:54" x14ac:dyDescent="0.2">
      <c r="A93" s="151" t="str">
        <f>$H$1</f>
        <v>M14-1</v>
      </c>
      <c r="B93" s="151"/>
      <c r="C93" s="151"/>
      <c r="D93" s="151">
        <v>27</v>
      </c>
      <c r="E93" s="151"/>
      <c r="F93" s="151" t="s">
        <v>55</v>
      </c>
      <c r="G93" s="151"/>
      <c r="H93" s="151"/>
      <c r="I93" s="152" t="s">
        <v>72</v>
      </c>
      <c r="J93" s="152"/>
      <c r="K93" s="152"/>
      <c r="L93" s="153">
        <v>1</v>
      </c>
      <c r="M93" s="153"/>
      <c r="N93" s="129" t="str">
        <f>IF(AH9="",AF9,AH9)</f>
        <v>B2</v>
      </c>
      <c r="O93" s="129"/>
      <c r="P93" s="129"/>
      <c r="Q93" s="9" t="s">
        <v>35</v>
      </c>
      <c r="R93" s="129" t="str">
        <f>IF(AH10="",AF10,AH10)</f>
        <v>C2</v>
      </c>
      <c r="S93" s="129"/>
      <c r="T93" s="129"/>
      <c r="V93" s="154"/>
      <c r="W93" s="154"/>
      <c r="X93" s="9" t="s">
        <v>36</v>
      </c>
      <c r="Y93" s="148"/>
      <c r="Z93" s="148"/>
      <c r="AB93" s="149" t="str">
        <f>AF78</f>
        <v>TSGB</v>
      </c>
      <c r="AC93" s="149"/>
      <c r="AD93" s="149"/>
      <c r="AE93" s="9" t="s">
        <v>35</v>
      </c>
      <c r="AF93" s="129" t="str">
        <f>AB77</f>
        <v>TOWE</v>
      </c>
      <c r="AG93" s="129"/>
      <c r="AH93" s="129"/>
      <c r="AK93" s="151" t="str">
        <f>IF(AB9="",Z9,AB9)</f>
        <v>A2</v>
      </c>
      <c r="AL93" s="151"/>
      <c r="AM93" s="151"/>
    </row>
    <row r="94" spans="1:54" x14ac:dyDescent="0.2">
      <c r="A94" s="151" t="str">
        <f>$H$1</f>
        <v>M14-1</v>
      </c>
      <c r="B94" s="151"/>
      <c r="C94" s="151"/>
      <c r="D94" s="151">
        <v>28</v>
      </c>
      <c r="E94" s="151"/>
      <c r="F94" s="151" t="s">
        <v>55</v>
      </c>
      <c r="G94" s="151"/>
      <c r="H94" s="151"/>
      <c r="I94" s="152" t="s">
        <v>72</v>
      </c>
      <c r="J94" s="152"/>
      <c r="K94" s="152"/>
      <c r="L94" s="153">
        <v>2</v>
      </c>
      <c r="M94" s="153"/>
      <c r="N94" s="129" t="str">
        <f>IF(AH11="",AF11,AH11)</f>
        <v>B3</v>
      </c>
      <c r="O94" s="129"/>
      <c r="P94" s="129"/>
      <c r="Q94" s="9" t="s">
        <v>35</v>
      </c>
      <c r="R94" s="129" t="str">
        <f>IF(AH12="",AF12,AH12)</f>
        <v>C3</v>
      </c>
      <c r="S94" s="129"/>
      <c r="T94" s="129"/>
      <c r="V94" s="154"/>
      <c r="W94" s="154"/>
      <c r="X94" s="9" t="s">
        <v>36</v>
      </c>
      <c r="Y94" s="148"/>
      <c r="Z94" s="148"/>
      <c r="AB94" s="149" t="str">
        <f>AF95</f>
        <v>BSV</v>
      </c>
      <c r="AC94" s="149"/>
      <c r="AD94" s="149"/>
      <c r="AE94" s="9" t="s">
        <v>35</v>
      </c>
      <c r="AF94" s="129" t="str">
        <f>AB79</f>
        <v>NTSV</v>
      </c>
      <c r="AG94" s="129"/>
      <c r="AH94" s="129"/>
      <c r="AK94" s="151" t="str">
        <f>IF(AB10="",Z10,AB10)</f>
        <v>D2</v>
      </c>
      <c r="AL94" s="151"/>
      <c r="AM94" s="151"/>
    </row>
    <row r="95" spans="1:54" x14ac:dyDescent="0.2">
      <c r="A95" s="151" t="str">
        <f>$H$1</f>
        <v>M14-1</v>
      </c>
      <c r="B95" s="151"/>
      <c r="C95" s="151"/>
      <c r="D95" s="151">
        <v>31</v>
      </c>
      <c r="E95" s="151"/>
      <c r="F95" s="151" t="s">
        <v>55</v>
      </c>
      <c r="G95" s="151"/>
      <c r="H95" s="151"/>
      <c r="I95" s="152" t="s">
        <v>73</v>
      </c>
      <c r="J95" s="152"/>
      <c r="K95" s="152"/>
      <c r="L95" s="153">
        <v>1</v>
      </c>
      <c r="M95" s="153"/>
      <c r="N95" s="129" t="str">
        <f>IF(AH10="",AF10,AH10)</f>
        <v>C2</v>
      </c>
      <c r="O95" s="129"/>
      <c r="P95" s="129"/>
      <c r="Q95" s="9" t="s">
        <v>35</v>
      </c>
      <c r="R95" s="129" t="str">
        <f>IF(AH11="",AF11,AH11)</f>
        <v>B3</v>
      </c>
      <c r="S95" s="129"/>
      <c r="T95" s="129"/>
      <c r="V95" s="154"/>
      <c r="W95" s="154"/>
      <c r="X95" s="9" t="s">
        <v>36</v>
      </c>
      <c r="Y95" s="148"/>
      <c r="Z95" s="148"/>
      <c r="AB95" s="149" t="str">
        <f>AB77</f>
        <v>TOWE</v>
      </c>
      <c r="AC95" s="149"/>
      <c r="AD95" s="149"/>
      <c r="AE95" s="9" t="s">
        <v>35</v>
      </c>
      <c r="AF95" s="129" t="str">
        <f>AF77</f>
        <v>BSV</v>
      </c>
      <c r="AG95" s="129"/>
      <c r="AH95" s="129"/>
      <c r="AK95" s="151" t="str">
        <f>IF(AB12="",Z12,AB12)</f>
        <v>D3</v>
      </c>
      <c r="AL95" s="151"/>
      <c r="AM95" s="151"/>
    </row>
    <row r="96" spans="1:54" x14ac:dyDescent="0.2">
      <c r="A96" s="151" t="str">
        <f>$H$1</f>
        <v>M14-1</v>
      </c>
      <c r="B96" s="151"/>
      <c r="C96" s="151"/>
      <c r="D96" s="151">
        <v>32</v>
      </c>
      <c r="E96" s="151"/>
      <c r="F96" s="151" t="s">
        <v>55</v>
      </c>
      <c r="G96" s="151"/>
      <c r="H96" s="151"/>
      <c r="I96" s="152" t="s">
        <v>73</v>
      </c>
      <c r="J96" s="152"/>
      <c r="K96" s="152"/>
      <c r="L96" s="153">
        <v>2</v>
      </c>
      <c r="M96" s="153"/>
      <c r="N96" s="129" t="str">
        <f>IF(AH12="",AF12,AH12)</f>
        <v>C3</v>
      </c>
      <c r="O96" s="129"/>
      <c r="P96" s="129"/>
      <c r="Q96" s="9" t="s">
        <v>35</v>
      </c>
      <c r="R96" s="129" t="str">
        <f>IF(AH9="",AF9,AH9)</f>
        <v>B2</v>
      </c>
      <c r="S96" s="129"/>
      <c r="T96" s="129"/>
      <c r="V96" s="154"/>
      <c r="W96" s="154"/>
      <c r="X96" s="9" t="s">
        <v>36</v>
      </c>
      <c r="Y96" s="148"/>
      <c r="Z96" s="148"/>
      <c r="AB96" s="149" t="str">
        <f>AB93</f>
        <v>TSGB</v>
      </c>
      <c r="AC96" s="149"/>
      <c r="AD96" s="149"/>
      <c r="AE96" s="9" t="s">
        <v>35</v>
      </c>
      <c r="AF96" s="129" t="str">
        <f>AF94</f>
        <v>NTSV</v>
      </c>
      <c r="AG96" s="129"/>
      <c r="AH96" s="129"/>
      <c r="AK96" s="151" t="str">
        <f>IF(AB11="",Z11,AB11)</f>
        <v>A3</v>
      </c>
      <c r="AL96" s="151"/>
      <c r="AM96" s="151"/>
    </row>
    <row r="97" spans="1:54" x14ac:dyDescent="0.2">
      <c r="N97" s="129" t="str">
        <f>IF(AH9="",AF9,AH9)</f>
        <v>B2</v>
      </c>
      <c r="O97" s="129"/>
      <c r="P97" s="129"/>
      <c r="Q97" s="9" t="s">
        <v>35</v>
      </c>
      <c r="R97" s="129" t="str">
        <f>IF(AH11="",AF11,AH11)</f>
        <v>B3</v>
      </c>
      <c r="S97" s="129"/>
      <c r="T97" s="129"/>
      <c r="V97" s="170" t="str">
        <f>IF(AH9="","",VLOOKUP(CONCATENATE(N97,R97),$AQ$31:$AS$45,2,0))</f>
        <v/>
      </c>
      <c r="W97" s="170"/>
      <c r="X97" s="9" t="s">
        <v>36</v>
      </c>
      <c r="Y97" s="171" t="str">
        <f>IF(AH9="","",VLOOKUP(CONCATENATE(N97,R97),$AQ$31:$AS$45,3,0))</f>
        <v/>
      </c>
      <c r="Z97" s="171"/>
      <c r="AB97" s="21" t="s">
        <v>74</v>
      </c>
    </row>
    <row r="98" spans="1:54" x14ac:dyDescent="0.2">
      <c r="N98" s="129" t="str">
        <f>IF(AH10="",AF10,AH10)</f>
        <v>C2</v>
      </c>
      <c r="O98" s="129"/>
      <c r="P98" s="129"/>
      <c r="Q98" s="9" t="s">
        <v>35</v>
      </c>
      <c r="R98" s="129" t="str">
        <f>IF(AH12="",AF12,AH12)</f>
        <v>C3</v>
      </c>
      <c r="S98" s="129"/>
      <c r="T98" s="129"/>
      <c r="V98" s="170" t="str">
        <f>IF(AH10="","",VLOOKUP(CONCATENATE(N98,R98),$AU$16:$AW$29,2,0))</f>
        <v/>
      </c>
      <c r="W98" s="170"/>
      <c r="X98" s="9" t="s">
        <v>36</v>
      </c>
      <c r="Y98" s="171" t="str">
        <f>IF(AH10="","",VLOOKUP(CONCATENATE(N98,R98),$AU$16:$AW$29,3,0))</f>
        <v/>
      </c>
      <c r="Z98" s="171"/>
      <c r="AB98" s="21" t="s">
        <v>75</v>
      </c>
    </row>
    <row r="99" spans="1:54" x14ac:dyDescent="0.2">
      <c r="A99" s="172" t="s">
        <v>71</v>
      </c>
      <c r="B99" s="172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72"/>
      <c r="Z99" s="172"/>
      <c r="AA99" s="172"/>
      <c r="AB99" s="172"/>
      <c r="AC99" s="172"/>
      <c r="AD99" s="172"/>
      <c r="AE99" s="172"/>
      <c r="AF99" s="172"/>
      <c r="AG99" s="172"/>
      <c r="AH99" s="172"/>
      <c r="AI99" s="172"/>
      <c r="AJ99" s="172"/>
      <c r="AK99" s="172"/>
      <c r="AL99" s="172"/>
      <c r="AM99" s="172"/>
      <c r="AN99" s="172"/>
    </row>
    <row r="101" spans="1:54" x14ac:dyDescent="0.2">
      <c r="A101" s="166" t="str">
        <f>AF8</f>
        <v>Gruppe F</v>
      </c>
      <c r="B101" s="166"/>
      <c r="C101" s="166"/>
      <c r="D101" s="166"/>
      <c r="E101" s="167" t="str">
        <f>B102</f>
        <v>B2</v>
      </c>
      <c r="F101" s="167"/>
      <c r="G101" s="167"/>
      <c r="H101" s="167"/>
      <c r="I101" s="167" t="str">
        <f>B103</f>
        <v>B3</v>
      </c>
      <c r="J101" s="167"/>
      <c r="K101" s="167"/>
      <c r="L101" s="167"/>
      <c r="M101" s="167" t="str">
        <f>B104</f>
        <v>C2</v>
      </c>
      <c r="N101" s="167"/>
      <c r="O101" s="167"/>
      <c r="P101" s="167"/>
      <c r="Q101" s="167" t="str">
        <f>B105</f>
        <v>C3</v>
      </c>
      <c r="R101" s="167"/>
      <c r="S101" s="167"/>
      <c r="T101" s="167"/>
      <c r="U101" s="168" t="s">
        <v>50</v>
      </c>
      <c r="V101" s="168"/>
      <c r="W101" s="168"/>
      <c r="X101" s="168"/>
      <c r="Y101" s="161" t="s">
        <v>51</v>
      </c>
      <c r="Z101" s="161"/>
      <c r="AA101" s="161"/>
      <c r="AB101" s="161"/>
      <c r="AC101" s="129" t="s">
        <v>52</v>
      </c>
      <c r="AD101" s="129"/>
      <c r="AY101" s="6"/>
      <c r="AZ101" s="6"/>
    </row>
    <row r="102" spans="1:54" x14ac:dyDescent="0.2">
      <c r="A102" s="14" t="s">
        <v>54</v>
      </c>
      <c r="B102" s="162" t="str">
        <f>IF(AH9="",AF9,AH9)</f>
        <v>B2</v>
      </c>
      <c r="C102" s="162"/>
      <c r="D102" s="162"/>
      <c r="E102" s="163" t="s">
        <v>53</v>
      </c>
      <c r="F102" s="164"/>
      <c r="G102" s="165" t="s">
        <v>53</v>
      </c>
      <c r="H102" s="155"/>
      <c r="I102" s="157">
        <f>IF(V97="",0,V97)</f>
        <v>0</v>
      </c>
      <c r="J102" s="158"/>
      <c r="K102" s="155">
        <f>IF(Y97="",0,Y97)</f>
        <v>0</v>
      </c>
      <c r="L102" s="156"/>
      <c r="M102" s="157">
        <f>V93</f>
        <v>0</v>
      </c>
      <c r="N102" s="158"/>
      <c r="O102" s="155">
        <f>Y93</f>
        <v>0</v>
      </c>
      <c r="P102" s="156"/>
      <c r="Q102" s="157">
        <f>Y96</f>
        <v>0</v>
      </c>
      <c r="R102" s="158"/>
      <c r="S102" s="155">
        <f>V96</f>
        <v>0</v>
      </c>
      <c r="T102" s="156"/>
      <c r="U102" s="157">
        <f>+I102+M102+Q102</f>
        <v>0</v>
      </c>
      <c r="V102" s="158"/>
      <c r="W102" s="155">
        <f>+K102+O102+S102</f>
        <v>0</v>
      </c>
      <c r="X102" s="156"/>
      <c r="Y102" s="157">
        <f>IF(I102&gt;K102,2)+IF(M102&gt;O102,2)+IF(Q102&gt;S102,2)</f>
        <v>0</v>
      </c>
      <c r="Z102" s="158"/>
      <c r="AA102" s="155">
        <f>IF(I102&lt;K102,2)+IF(M102&lt;O102,2)+IF(Q102&lt;S102,2)</f>
        <v>0</v>
      </c>
      <c r="AB102" s="156"/>
      <c r="AC102" s="159"/>
      <c r="AD102" s="160"/>
      <c r="AJ102" s="9"/>
      <c r="AY102" s="6"/>
      <c r="AZ102" s="6"/>
    </row>
    <row r="103" spans="1:54" x14ac:dyDescent="0.2">
      <c r="A103" s="14" t="s">
        <v>55</v>
      </c>
      <c r="B103" s="162" t="str">
        <f>IF(AH11="",AF11,AH11)</f>
        <v>B3</v>
      </c>
      <c r="C103" s="162"/>
      <c r="D103" s="162"/>
      <c r="E103" s="169" t="str">
        <f>CONCATENATE(H97,"-",K97)</f>
        <v>-</v>
      </c>
      <c r="F103" s="169"/>
      <c r="G103" s="169"/>
      <c r="H103" s="169"/>
      <c r="I103" s="163" t="s">
        <v>53</v>
      </c>
      <c r="J103" s="164"/>
      <c r="K103" s="165" t="s">
        <v>53</v>
      </c>
      <c r="L103" s="155"/>
      <c r="M103" s="157">
        <f>Y95</f>
        <v>0</v>
      </c>
      <c r="N103" s="158"/>
      <c r="O103" s="155">
        <f>V95</f>
        <v>0</v>
      </c>
      <c r="P103" s="156"/>
      <c r="Q103" s="157">
        <f>V94</f>
        <v>0</v>
      </c>
      <c r="R103" s="158"/>
      <c r="S103" s="155">
        <f>Y94</f>
        <v>0</v>
      </c>
      <c r="T103" s="156"/>
      <c r="U103" s="157">
        <f>K102+M103+Q103</f>
        <v>0</v>
      </c>
      <c r="V103" s="158"/>
      <c r="W103" s="155">
        <f>I102+O103+S103</f>
        <v>0</v>
      </c>
      <c r="X103" s="156"/>
      <c r="Y103" s="157">
        <f>IF(K102&gt;I102,2)+IF(M103&gt;O103,2)+IF(Q103&gt;S103,2)</f>
        <v>0</v>
      </c>
      <c r="Z103" s="158"/>
      <c r="AA103" s="155">
        <f>IF(K102&lt;I102,2)+IF(M103&lt;O103,2)+IF(Q103&lt;S103,2)</f>
        <v>0</v>
      </c>
      <c r="AB103" s="156"/>
      <c r="AC103" s="159"/>
      <c r="AD103" s="160"/>
      <c r="AJ103" s="9"/>
      <c r="AY103" s="6"/>
      <c r="AZ103" s="6"/>
      <c r="BB103" s="9"/>
    </row>
    <row r="104" spans="1:54" x14ac:dyDescent="0.2">
      <c r="A104" s="14" t="s">
        <v>56</v>
      </c>
      <c r="B104" s="162" t="str">
        <f>IF(AH10="",AF10,AH10)</f>
        <v>C2</v>
      </c>
      <c r="C104" s="162"/>
      <c r="D104" s="162"/>
      <c r="E104" s="169" t="str">
        <f>CONCATENATE(I93,"-",L93)</f>
        <v>12:00-1</v>
      </c>
      <c r="F104" s="169"/>
      <c r="G104" s="169"/>
      <c r="H104" s="169"/>
      <c r="I104" s="169" t="str">
        <f>CONCATENATE(I95,"-",L95)</f>
        <v>14:00-1</v>
      </c>
      <c r="J104" s="169"/>
      <c r="K104" s="169"/>
      <c r="L104" s="169"/>
      <c r="M104" s="163" t="s">
        <v>53</v>
      </c>
      <c r="N104" s="164"/>
      <c r="O104" s="165" t="s">
        <v>53</v>
      </c>
      <c r="P104" s="155"/>
      <c r="Q104" s="157">
        <f>IF(V98="",0,V98)</f>
        <v>0</v>
      </c>
      <c r="R104" s="158"/>
      <c r="S104" s="155">
        <f>IF(Y98="",0,Y98)</f>
        <v>0</v>
      </c>
      <c r="T104" s="156"/>
      <c r="U104" s="157">
        <f>O102+O103+Q104</f>
        <v>0</v>
      </c>
      <c r="V104" s="158"/>
      <c r="W104" s="155">
        <f>M102+M103+S104</f>
        <v>0</v>
      </c>
      <c r="X104" s="156"/>
      <c r="Y104" s="157">
        <f>IF(O102&gt;M102,2)+IF(M103&lt;O103,2)+IF(Q104&gt;S104,2)</f>
        <v>0</v>
      </c>
      <c r="Z104" s="158"/>
      <c r="AA104" s="155">
        <f>IF(O102&lt;M102,2)+IF(M103&gt;O103,2)+IF(Q104&lt;S104,2)</f>
        <v>0</v>
      </c>
      <c r="AB104" s="156"/>
      <c r="AC104" s="159"/>
      <c r="AD104" s="160"/>
      <c r="AY104" s="6"/>
      <c r="AZ104" s="6"/>
    </row>
    <row r="105" spans="1:54" x14ac:dyDescent="0.2">
      <c r="A105" s="14" t="s">
        <v>57</v>
      </c>
      <c r="B105" s="162" t="str">
        <f>IF(AH12="",AF12,AH12)</f>
        <v>C3</v>
      </c>
      <c r="C105" s="162"/>
      <c r="D105" s="162"/>
      <c r="E105" s="169" t="str">
        <f>CONCATENATE(I96,"-",L96)</f>
        <v>14:00-2</v>
      </c>
      <c r="F105" s="169"/>
      <c r="G105" s="169"/>
      <c r="H105" s="169"/>
      <c r="I105" s="169" t="str">
        <f>CONCATENATE(I94,"-",L94)</f>
        <v>12:00-2</v>
      </c>
      <c r="J105" s="169"/>
      <c r="K105" s="169"/>
      <c r="L105" s="169"/>
      <c r="M105" s="169" t="str">
        <f>CONCATENATE(G98,"-",K98)</f>
        <v>-</v>
      </c>
      <c r="N105" s="169"/>
      <c r="O105" s="169"/>
      <c r="P105" s="169"/>
      <c r="Q105" s="163" t="s">
        <v>53</v>
      </c>
      <c r="R105" s="164"/>
      <c r="S105" s="165" t="s">
        <v>53</v>
      </c>
      <c r="T105" s="155"/>
      <c r="U105" s="157">
        <f>S102+S103+S104</f>
        <v>0</v>
      </c>
      <c r="V105" s="158"/>
      <c r="W105" s="155">
        <f>Q102+Q103+Q104</f>
        <v>0</v>
      </c>
      <c r="X105" s="156"/>
      <c r="Y105" s="157">
        <f>IF(S102&gt;Q102,2)+IF(S103&gt;Q103,2)+IF(S104&gt;Q104,2)</f>
        <v>0</v>
      </c>
      <c r="Z105" s="158"/>
      <c r="AA105" s="155">
        <f>IF(S102&lt;Q102,2)+IF(S103&lt;Q103,2)+IF(S104&lt;Q104,2)</f>
        <v>0</v>
      </c>
      <c r="AB105" s="156"/>
      <c r="AC105" s="159"/>
      <c r="AD105" s="160"/>
      <c r="AY105" s="6"/>
      <c r="AZ105" s="6"/>
      <c r="BB105" s="9"/>
    </row>
    <row r="106" spans="1:54" x14ac:dyDescent="0.2">
      <c r="AY106" s="6"/>
      <c r="AZ106" s="6"/>
    </row>
    <row r="107" spans="1:54" x14ac:dyDescent="0.2">
      <c r="A107" s="173" t="s">
        <v>76</v>
      </c>
      <c r="B107" s="173"/>
      <c r="C107" s="173"/>
      <c r="D107" s="173"/>
      <c r="E107" s="173"/>
      <c r="F107" s="173"/>
      <c r="H107" s="22"/>
    </row>
    <row r="108" spans="1:54" x14ac:dyDescent="0.2">
      <c r="A108" s="174" t="s">
        <v>77</v>
      </c>
      <c r="B108" s="175"/>
      <c r="C108" s="176"/>
      <c r="D108" s="174" t="s">
        <v>78</v>
      </c>
      <c r="E108" s="175"/>
      <c r="F108" s="176"/>
      <c r="G108" s="174" t="s">
        <v>79</v>
      </c>
      <c r="H108" s="175"/>
      <c r="I108" s="176"/>
      <c r="J108" s="174" t="s">
        <v>80</v>
      </c>
      <c r="K108" s="175"/>
      <c r="L108" s="176"/>
      <c r="M108" s="174" t="s">
        <v>81</v>
      </c>
      <c r="N108" s="175"/>
      <c r="O108" s="175"/>
      <c r="P108" s="175"/>
      <c r="Q108" s="175"/>
      <c r="R108" s="176"/>
      <c r="S108" s="174" t="s">
        <v>82</v>
      </c>
      <c r="T108" s="175"/>
      <c r="U108" s="175"/>
      <c r="V108" s="175"/>
      <c r="W108" s="175"/>
      <c r="X108" s="176"/>
    </row>
    <row r="109" spans="1:54" x14ac:dyDescent="0.2">
      <c r="A109" s="182" t="str">
        <f>IF(AC52=1,B52,IF(AC53=1,B53,IF(AC54=1,B54,IF(AC55=1,B55,"A1"))))</f>
        <v>A1</v>
      </c>
      <c r="B109" s="183"/>
      <c r="C109" s="184"/>
      <c r="D109" s="182" t="str">
        <f>IF(AC58=1,B58,IF(AC59=1,B59,IF(AC60=1,B60,IF(AC61=1,B61,"B1"))))</f>
        <v>B1</v>
      </c>
      <c r="E109" s="183"/>
      <c r="F109" s="184"/>
      <c r="G109" s="182" t="str">
        <f>IF(AC64=1,B64,IF(AC65=1,B65,IF(AC66=1,B66,IF(AC67=1,B67,"C1"))))</f>
        <v>C1</v>
      </c>
      <c r="H109" s="183"/>
      <c r="I109" s="184"/>
      <c r="J109" s="182" t="str">
        <f>IF(AC70=1,B70,IF(AC71=1,B71,IF(AC72=1,B72,IF(AC73=1,B73,"D1"))))</f>
        <v>D1</v>
      </c>
      <c r="K109" s="183"/>
      <c r="L109" s="184"/>
      <c r="M109" s="182" t="str">
        <f>IF(AC86=1,B86,IF(AC87=1,B87,IF(AC88=1,B88,IF(AC89=1,B89,"E1"))))&amp;", "&amp;IF(AC102=1,B102,IF(AC103=1,B103,IF(AC104=1,B104,IF(AC105=1,B105,"F1"))))</f>
        <v>E1, F1</v>
      </c>
      <c r="N109" s="183"/>
      <c r="O109" s="183"/>
      <c r="P109" s="183"/>
      <c r="Q109" s="183"/>
      <c r="R109" s="184"/>
      <c r="S109" s="182" t="str">
        <f>IF(AC86=2,B86,IF(AC87=2,B87,IF(AC88=2,B88,IF(AC89=2,B89,"E2"))))&amp;", "&amp;IF(AC102=2,B102,IF(AC103=2,B103,IF(AC104=2,B104,IF(AC105=2,B105,"F2"))))</f>
        <v>E2, F2</v>
      </c>
      <c r="T109" s="183"/>
      <c r="U109" s="183"/>
      <c r="V109" s="183"/>
      <c r="W109" s="183"/>
      <c r="X109" s="184"/>
    </row>
    <row r="111" spans="1:54" x14ac:dyDescent="0.2">
      <c r="A111" s="177" t="s">
        <v>83</v>
      </c>
      <c r="B111" s="177"/>
      <c r="C111" s="177"/>
      <c r="D111" s="177"/>
      <c r="E111" s="177"/>
      <c r="F111" s="177"/>
      <c r="G111" s="177" t="s">
        <v>84</v>
      </c>
      <c r="H111" s="177"/>
      <c r="I111" s="177"/>
      <c r="J111" s="177"/>
      <c r="K111" s="177"/>
      <c r="L111" s="177"/>
      <c r="M111" s="177" t="s">
        <v>85</v>
      </c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</row>
    <row r="112" spans="1:54" x14ac:dyDescent="0.2">
      <c r="A112" s="178" t="str">
        <f xml:space="preserve">
IF(AC86=3,B86,IF(AC87=3,B87,IF(AC88=3,B88,IF(AC89=3,B89,"E3"))))&amp;", "&amp;
IF(AC102=3,B102,IF(AC103=3,B103,IF(AC104=3,B104,IF(AC105=3,B105,"F3"))))</f>
        <v>E3, F3</v>
      </c>
      <c r="B112" s="179"/>
      <c r="C112" s="179"/>
      <c r="D112" s="179"/>
      <c r="E112" s="179"/>
      <c r="F112" s="180"/>
      <c r="G112" s="178" t="str">
        <f xml:space="preserve">
IF(AC86=4,B86,IF(AC87=4,B87,IF(AC88=4,B88,IF(AC89=4,B89,"E4"))))&amp;", "&amp;
IF(AC102=4,B102,IF(AC103=4,B103,IF(AC104=4,B104,IF(AC105=4,B105,"F4"))))</f>
        <v>E4, F4</v>
      </c>
      <c r="H112" s="179"/>
      <c r="I112" s="179"/>
      <c r="J112" s="179"/>
      <c r="K112" s="179"/>
      <c r="L112" s="180"/>
      <c r="M112" s="181" t="str">
        <f xml:space="preserve">
IF(AC52=4,B52,IF(AC53=4,B53,IF(AC54=4,B54,IF(AC55=4,B55,"A4"))))&amp;", "&amp;
IF(AC58=4,B58,IF(AC59=4,B59,IF(AC60=4,B60,IF(AC61=4,B61,"B4"))))&amp;", "&amp;
IF(AC64=4,B64,IF(AC65=4,B65,IF(AC66=4,B66,IF(AC67=4,B67,"C4"))))&amp;", "&amp;
IF(AC70=4,B70,IF(AC71=4,B71,IF(AC72=4,B72,IF(AC73=4,B73,"D4"))))</f>
        <v>A4, B4, C4, D4</v>
      </c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</row>
    <row r="113" spans="1:46" x14ac:dyDescent="0.2">
      <c r="A113" s="13" t="s">
        <v>86</v>
      </c>
    </row>
    <row r="117" spans="1:46" x14ac:dyDescent="0.2">
      <c r="AR117" s="9"/>
      <c r="AT117" s="12"/>
    </row>
  </sheetData>
  <sheetProtection sheet="1" selectLockedCells="1"/>
  <mergeCells count="863">
    <mergeCell ref="A111:F111"/>
    <mergeCell ref="G111:L111"/>
    <mergeCell ref="M111:X111"/>
    <mergeCell ref="A112:F112"/>
    <mergeCell ref="G112:L112"/>
    <mergeCell ref="M112:X112"/>
    <mergeCell ref="A109:C109"/>
    <mergeCell ref="D109:F109"/>
    <mergeCell ref="G109:I109"/>
    <mergeCell ref="J109:L109"/>
    <mergeCell ref="M109:R109"/>
    <mergeCell ref="S109:X109"/>
    <mergeCell ref="A107:F107"/>
    <mergeCell ref="B105:D105"/>
    <mergeCell ref="E105:H105"/>
    <mergeCell ref="I105:L105"/>
    <mergeCell ref="M105:P105"/>
    <mergeCell ref="Q105:R105"/>
    <mergeCell ref="S105:T105"/>
    <mergeCell ref="A108:C108"/>
    <mergeCell ref="D108:F108"/>
    <mergeCell ref="G108:I108"/>
    <mergeCell ref="J108:L108"/>
    <mergeCell ref="M108:R108"/>
    <mergeCell ref="S108:X108"/>
    <mergeCell ref="U105:V105"/>
    <mergeCell ref="W105:X105"/>
    <mergeCell ref="W104:X104"/>
    <mergeCell ref="Y104:Z104"/>
    <mergeCell ref="AA104:AB104"/>
    <mergeCell ref="AC104:AD104"/>
    <mergeCell ref="W103:X103"/>
    <mergeCell ref="Y103:Z103"/>
    <mergeCell ref="AA103:AB103"/>
    <mergeCell ref="AC103:AD103"/>
    <mergeCell ref="AA105:AB105"/>
    <mergeCell ref="AC105:AD105"/>
    <mergeCell ref="Y105:Z105"/>
    <mergeCell ref="B104:D104"/>
    <mergeCell ref="E104:H104"/>
    <mergeCell ref="I104:L104"/>
    <mergeCell ref="M104:N104"/>
    <mergeCell ref="O104:P104"/>
    <mergeCell ref="Q104:R104"/>
    <mergeCell ref="AC102:AD102"/>
    <mergeCell ref="B103:D103"/>
    <mergeCell ref="E103:H103"/>
    <mergeCell ref="I103:J103"/>
    <mergeCell ref="K103:L103"/>
    <mergeCell ref="M103:N103"/>
    <mergeCell ref="O103:P103"/>
    <mergeCell ref="Q103:R103"/>
    <mergeCell ref="S103:T103"/>
    <mergeCell ref="U103:V103"/>
    <mergeCell ref="Q102:R102"/>
    <mergeCell ref="S102:T102"/>
    <mergeCell ref="U102:V102"/>
    <mergeCell ref="W102:X102"/>
    <mergeCell ref="Y102:Z102"/>
    <mergeCell ref="AA102:AB102"/>
    <mergeCell ref="S104:T104"/>
    <mergeCell ref="U104:V104"/>
    <mergeCell ref="A101:D101"/>
    <mergeCell ref="E101:H101"/>
    <mergeCell ref="I101:L101"/>
    <mergeCell ref="M101:P101"/>
    <mergeCell ref="Q101:T101"/>
    <mergeCell ref="U101:X101"/>
    <mergeCell ref="Y101:AB101"/>
    <mergeCell ref="AC101:AD101"/>
    <mergeCell ref="B102:D102"/>
    <mergeCell ref="E102:F102"/>
    <mergeCell ref="G102:H102"/>
    <mergeCell ref="I102:J102"/>
    <mergeCell ref="K102:L102"/>
    <mergeCell ref="M102:N102"/>
    <mergeCell ref="O102:P102"/>
    <mergeCell ref="AB95:AD95"/>
    <mergeCell ref="AF95:AH95"/>
    <mergeCell ref="N98:P98"/>
    <mergeCell ref="R98:T98"/>
    <mergeCell ref="V98:W98"/>
    <mergeCell ref="Y98:Z98"/>
    <mergeCell ref="A99:AN99"/>
    <mergeCell ref="A95:C95"/>
    <mergeCell ref="D95:E95"/>
    <mergeCell ref="F95:H95"/>
    <mergeCell ref="I95:K95"/>
    <mergeCell ref="L95:M95"/>
    <mergeCell ref="AB96:AD96"/>
    <mergeCell ref="AF96:AH96"/>
    <mergeCell ref="AK96:AM96"/>
    <mergeCell ref="N97:P97"/>
    <mergeCell ref="R97:T97"/>
    <mergeCell ref="V97:W97"/>
    <mergeCell ref="Y97:Z97"/>
    <mergeCell ref="AK95:AM95"/>
    <mergeCell ref="A96:C96"/>
    <mergeCell ref="D96:E96"/>
    <mergeCell ref="F96:H96"/>
    <mergeCell ref="I96:K96"/>
    <mergeCell ref="L96:M96"/>
    <mergeCell ref="N96:P96"/>
    <mergeCell ref="R96:T96"/>
    <mergeCell ref="V96:W96"/>
    <mergeCell ref="Y96:Z96"/>
    <mergeCell ref="N95:P95"/>
    <mergeCell ref="R95:T95"/>
    <mergeCell ref="V95:W95"/>
    <mergeCell ref="Y95:Z95"/>
    <mergeCell ref="AB93:AD93"/>
    <mergeCell ref="AF93:AH93"/>
    <mergeCell ref="AK93:AM93"/>
    <mergeCell ref="A94:C94"/>
    <mergeCell ref="D94:E94"/>
    <mergeCell ref="F94:H94"/>
    <mergeCell ref="I94:K94"/>
    <mergeCell ref="L94:M94"/>
    <mergeCell ref="N94:P94"/>
    <mergeCell ref="R94:T94"/>
    <mergeCell ref="V94:W94"/>
    <mergeCell ref="Y94:Z94"/>
    <mergeCell ref="AB94:AD94"/>
    <mergeCell ref="AF94:AH94"/>
    <mergeCell ref="AK94:AM94"/>
    <mergeCell ref="A93:C93"/>
    <mergeCell ref="D93:E93"/>
    <mergeCell ref="F93:H93"/>
    <mergeCell ref="I93:K93"/>
    <mergeCell ref="L93:M93"/>
    <mergeCell ref="N93:P93"/>
    <mergeCell ref="R93:T93"/>
    <mergeCell ref="V93:W93"/>
    <mergeCell ref="Y93:Z93"/>
    <mergeCell ref="AA89:AB89"/>
    <mergeCell ref="AC89:AD89"/>
    <mergeCell ref="AI91:AO92"/>
    <mergeCell ref="A92:C92"/>
    <mergeCell ref="D92:E92"/>
    <mergeCell ref="F92:H92"/>
    <mergeCell ref="I92:K92"/>
    <mergeCell ref="L92:M92"/>
    <mergeCell ref="N92:T92"/>
    <mergeCell ref="V92:Z92"/>
    <mergeCell ref="AB92:AH92"/>
    <mergeCell ref="B89:D89"/>
    <mergeCell ref="E89:H89"/>
    <mergeCell ref="I89:L89"/>
    <mergeCell ref="M89:P89"/>
    <mergeCell ref="Q89:R89"/>
    <mergeCell ref="S89:T89"/>
    <mergeCell ref="U89:V89"/>
    <mergeCell ref="W89:X89"/>
    <mergeCell ref="Y89:Z89"/>
    <mergeCell ref="Y87:Z87"/>
    <mergeCell ref="AA87:AB87"/>
    <mergeCell ref="AC87:AD87"/>
    <mergeCell ref="B88:D88"/>
    <mergeCell ref="E88:H88"/>
    <mergeCell ref="I88:L88"/>
    <mergeCell ref="M88:N88"/>
    <mergeCell ref="O88:P88"/>
    <mergeCell ref="AC88:AD88"/>
    <mergeCell ref="Q88:R88"/>
    <mergeCell ref="S88:T88"/>
    <mergeCell ref="U88:V88"/>
    <mergeCell ref="W88:X88"/>
    <mergeCell ref="Y88:Z88"/>
    <mergeCell ref="AA88:AB88"/>
    <mergeCell ref="AA86:AB86"/>
    <mergeCell ref="AC86:AD86"/>
    <mergeCell ref="B87:D87"/>
    <mergeCell ref="E87:H87"/>
    <mergeCell ref="I87:J87"/>
    <mergeCell ref="K87:L87"/>
    <mergeCell ref="M87:N87"/>
    <mergeCell ref="O87:P87"/>
    <mergeCell ref="Q87:R87"/>
    <mergeCell ref="S87:T87"/>
    <mergeCell ref="O86:P86"/>
    <mergeCell ref="Q86:R86"/>
    <mergeCell ref="S86:T86"/>
    <mergeCell ref="U86:V86"/>
    <mergeCell ref="W86:X86"/>
    <mergeCell ref="Y86:Z86"/>
    <mergeCell ref="B86:D86"/>
    <mergeCell ref="E86:F86"/>
    <mergeCell ref="G86:H86"/>
    <mergeCell ref="I86:J86"/>
    <mergeCell ref="K86:L86"/>
    <mergeCell ref="M86:N86"/>
    <mergeCell ref="U87:V87"/>
    <mergeCell ref="W87:X87"/>
    <mergeCell ref="A83:AN83"/>
    <mergeCell ref="A85:D85"/>
    <mergeCell ref="E85:H85"/>
    <mergeCell ref="I85:L85"/>
    <mergeCell ref="M85:P85"/>
    <mergeCell ref="Q85:T85"/>
    <mergeCell ref="U85:X85"/>
    <mergeCell ref="Y85:AB85"/>
    <mergeCell ref="AC85:AD85"/>
    <mergeCell ref="N81:P81"/>
    <mergeCell ref="R81:T81"/>
    <mergeCell ref="V81:W81"/>
    <mergeCell ref="Y81:Z81"/>
    <mergeCell ref="N82:P82"/>
    <mergeCell ref="R82:T82"/>
    <mergeCell ref="V82:W82"/>
    <mergeCell ref="Y82:Z82"/>
    <mergeCell ref="R80:T80"/>
    <mergeCell ref="V80:W80"/>
    <mergeCell ref="Y80:Z80"/>
    <mergeCell ref="AB80:AD80"/>
    <mergeCell ref="AF80:AH80"/>
    <mergeCell ref="AK80:AM80"/>
    <mergeCell ref="A80:C80"/>
    <mergeCell ref="D80:E80"/>
    <mergeCell ref="F80:H80"/>
    <mergeCell ref="I80:K80"/>
    <mergeCell ref="L80:M80"/>
    <mergeCell ref="N80:P80"/>
    <mergeCell ref="R79:T79"/>
    <mergeCell ref="V79:W79"/>
    <mergeCell ref="Y79:Z79"/>
    <mergeCell ref="AB79:AD79"/>
    <mergeCell ref="AF79:AH79"/>
    <mergeCell ref="AK79:AM79"/>
    <mergeCell ref="A79:C79"/>
    <mergeCell ref="D79:E79"/>
    <mergeCell ref="F79:H79"/>
    <mergeCell ref="I79:K79"/>
    <mergeCell ref="L79:M79"/>
    <mergeCell ref="N79:P79"/>
    <mergeCell ref="R78:T78"/>
    <mergeCell ref="V78:W78"/>
    <mergeCell ref="Y78:Z78"/>
    <mergeCell ref="AB78:AD78"/>
    <mergeCell ref="AF78:AH78"/>
    <mergeCell ref="AK78:AM78"/>
    <mergeCell ref="AI75:AO76"/>
    <mergeCell ref="A78:C78"/>
    <mergeCell ref="D78:E78"/>
    <mergeCell ref="F78:H78"/>
    <mergeCell ref="I78:K78"/>
    <mergeCell ref="L78:M78"/>
    <mergeCell ref="N78:P78"/>
    <mergeCell ref="D76:E76"/>
    <mergeCell ref="F76:H76"/>
    <mergeCell ref="I76:K76"/>
    <mergeCell ref="AF77:AH77"/>
    <mergeCell ref="AK77:AM77"/>
    <mergeCell ref="L76:M76"/>
    <mergeCell ref="N76:T76"/>
    <mergeCell ref="V76:Z76"/>
    <mergeCell ref="AB76:AH76"/>
    <mergeCell ref="AC72:AD72"/>
    <mergeCell ref="B73:D73"/>
    <mergeCell ref="E73:H73"/>
    <mergeCell ref="I73:L73"/>
    <mergeCell ref="M73:P73"/>
    <mergeCell ref="Q73:R73"/>
    <mergeCell ref="S73:T73"/>
    <mergeCell ref="U73:V73"/>
    <mergeCell ref="A77:C77"/>
    <mergeCell ref="D77:E77"/>
    <mergeCell ref="F77:H77"/>
    <mergeCell ref="I77:K77"/>
    <mergeCell ref="L77:M77"/>
    <mergeCell ref="N77:P77"/>
    <mergeCell ref="W73:X73"/>
    <mergeCell ref="Y73:Z73"/>
    <mergeCell ref="AA73:AB73"/>
    <mergeCell ref="R77:T77"/>
    <mergeCell ref="V77:W77"/>
    <mergeCell ref="Y77:Z77"/>
    <mergeCell ref="AB77:AD77"/>
    <mergeCell ref="AC73:AD73"/>
    <mergeCell ref="A75:AH75"/>
    <mergeCell ref="A76:C76"/>
    <mergeCell ref="AC71:AD71"/>
    <mergeCell ref="B72:D72"/>
    <mergeCell ref="E72:H72"/>
    <mergeCell ref="I72:L72"/>
    <mergeCell ref="M72:N72"/>
    <mergeCell ref="O72:P72"/>
    <mergeCell ref="Q72:R72"/>
    <mergeCell ref="S72:T72"/>
    <mergeCell ref="U72:V72"/>
    <mergeCell ref="W72:X72"/>
    <mergeCell ref="Q71:R71"/>
    <mergeCell ref="S71:T71"/>
    <mergeCell ref="U71:V71"/>
    <mergeCell ref="W71:X71"/>
    <mergeCell ref="Y71:Z71"/>
    <mergeCell ref="AA71:AB71"/>
    <mergeCell ref="B71:D71"/>
    <mergeCell ref="E71:H71"/>
    <mergeCell ref="I71:J71"/>
    <mergeCell ref="K71:L71"/>
    <mergeCell ref="M71:N71"/>
    <mergeCell ref="O71:P71"/>
    <mergeCell ref="Y72:Z72"/>
    <mergeCell ref="AA72:AB72"/>
    <mergeCell ref="Y70:Z70"/>
    <mergeCell ref="AA70:AB70"/>
    <mergeCell ref="AC70:AD70"/>
    <mergeCell ref="Y69:AB69"/>
    <mergeCell ref="AC69:AD69"/>
    <mergeCell ref="B70:D70"/>
    <mergeCell ref="E70:F70"/>
    <mergeCell ref="G70:H70"/>
    <mergeCell ref="I70:J70"/>
    <mergeCell ref="K70:L70"/>
    <mergeCell ref="M70:N70"/>
    <mergeCell ref="O70:P70"/>
    <mergeCell ref="Q70:R70"/>
    <mergeCell ref="A69:D69"/>
    <mergeCell ref="E69:H69"/>
    <mergeCell ref="I69:L69"/>
    <mergeCell ref="M69:P69"/>
    <mergeCell ref="Q69:T69"/>
    <mergeCell ref="U69:X69"/>
    <mergeCell ref="S70:T70"/>
    <mergeCell ref="U70:V70"/>
    <mergeCell ref="W70:X70"/>
    <mergeCell ref="AC66:AD66"/>
    <mergeCell ref="B67:D67"/>
    <mergeCell ref="E67:H67"/>
    <mergeCell ref="I67:L67"/>
    <mergeCell ref="M67:P67"/>
    <mergeCell ref="Q67:R67"/>
    <mergeCell ref="S67:T67"/>
    <mergeCell ref="U67:V67"/>
    <mergeCell ref="W67:X67"/>
    <mergeCell ref="Y67:Z67"/>
    <mergeCell ref="AA67:AB67"/>
    <mergeCell ref="AC67:AD67"/>
    <mergeCell ref="AC65:AD65"/>
    <mergeCell ref="B66:D66"/>
    <mergeCell ref="E66:H66"/>
    <mergeCell ref="I66:L66"/>
    <mergeCell ref="M66:N66"/>
    <mergeCell ref="O66:P66"/>
    <mergeCell ref="Q66:R66"/>
    <mergeCell ref="S66:T66"/>
    <mergeCell ref="U66:V66"/>
    <mergeCell ref="W66:X66"/>
    <mergeCell ref="Q65:R65"/>
    <mergeCell ref="S65:T65"/>
    <mergeCell ref="U65:V65"/>
    <mergeCell ref="W65:X65"/>
    <mergeCell ref="Y65:Z65"/>
    <mergeCell ref="AA65:AB65"/>
    <mergeCell ref="B65:D65"/>
    <mergeCell ref="E65:H65"/>
    <mergeCell ref="I65:J65"/>
    <mergeCell ref="K65:L65"/>
    <mergeCell ref="M65:N65"/>
    <mergeCell ref="O65:P65"/>
    <mergeCell ref="Y66:Z66"/>
    <mergeCell ref="AA66:AB66"/>
    <mergeCell ref="Y64:Z64"/>
    <mergeCell ref="AA64:AB64"/>
    <mergeCell ref="AC64:AD64"/>
    <mergeCell ref="Y63:AB63"/>
    <mergeCell ref="AC63:AD63"/>
    <mergeCell ref="B64:D64"/>
    <mergeCell ref="E64:F64"/>
    <mergeCell ref="G64:H64"/>
    <mergeCell ref="I64:J64"/>
    <mergeCell ref="K64:L64"/>
    <mergeCell ref="M64:N64"/>
    <mergeCell ref="O64:P64"/>
    <mergeCell ref="Q64:R64"/>
    <mergeCell ref="A63:D63"/>
    <mergeCell ref="E63:H63"/>
    <mergeCell ref="I63:L63"/>
    <mergeCell ref="M63:P63"/>
    <mergeCell ref="Q63:T63"/>
    <mergeCell ref="U63:X63"/>
    <mergeCell ref="S64:T64"/>
    <mergeCell ref="U64:V64"/>
    <mergeCell ref="W64:X64"/>
    <mergeCell ref="AC60:AD60"/>
    <mergeCell ref="B61:D61"/>
    <mergeCell ref="E61:H61"/>
    <mergeCell ref="I61:L61"/>
    <mergeCell ref="M61:P61"/>
    <mergeCell ref="Q61:R61"/>
    <mergeCell ref="S61:T61"/>
    <mergeCell ref="U61:V61"/>
    <mergeCell ref="W61:X61"/>
    <mergeCell ref="Y61:Z61"/>
    <mergeCell ref="AA61:AB61"/>
    <mergeCell ref="AC61:AD61"/>
    <mergeCell ref="AC59:AD59"/>
    <mergeCell ref="B60:D60"/>
    <mergeCell ref="E60:H60"/>
    <mergeCell ref="I60:L60"/>
    <mergeCell ref="M60:N60"/>
    <mergeCell ref="O60:P60"/>
    <mergeCell ref="Q60:R60"/>
    <mergeCell ref="S60:T60"/>
    <mergeCell ref="U60:V60"/>
    <mergeCell ref="W60:X60"/>
    <mergeCell ref="Q59:R59"/>
    <mergeCell ref="S59:T59"/>
    <mergeCell ref="U59:V59"/>
    <mergeCell ref="W59:X59"/>
    <mergeCell ref="Y59:Z59"/>
    <mergeCell ref="AA59:AB59"/>
    <mergeCell ref="B59:D59"/>
    <mergeCell ref="E59:H59"/>
    <mergeCell ref="I59:J59"/>
    <mergeCell ref="K59:L59"/>
    <mergeCell ref="M59:N59"/>
    <mergeCell ref="O59:P59"/>
    <mergeCell ref="Y60:Z60"/>
    <mergeCell ref="AA60:AB60"/>
    <mergeCell ref="Y58:Z58"/>
    <mergeCell ref="AA58:AB58"/>
    <mergeCell ref="AC58:AD58"/>
    <mergeCell ref="Y57:AB57"/>
    <mergeCell ref="AC57:AD57"/>
    <mergeCell ref="B58:D58"/>
    <mergeCell ref="E58:F58"/>
    <mergeCell ref="G58:H58"/>
    <mergeCell ref="I58:J58"/>
    <mergeCell ref="K58:L58"/>
    <mergeCell ref="M58:N58"/>
    <mergeCell ref="O58:P58"/>
    <mergeCell ref="Q58:R58"/>
    <mergeCell ref="A57:D57"/>
    <mergeCell ref="E57:H57"/>
    <mergeCell ref="I57:L57"/>
    <mergeCell ref="M57:P57"/>
    <mergeCell ref="Q57:T57"/>
    <mergeCell ref="U57:X57"/>
    <mergeCell ref="S58:T58"/>
    <mergeCell ref="U58:V58"/>
    <mergeCell ref="W58:X58"/>
    <mergeCell ref="AC54:AD54"/>
    <mergeCell ref="B55:D55"/>
    <mergeCell ref="E55:H55"/>
    <mergeCell ref="I55:L55"/>
    <mergeCell ref="M55:P55"/>
    <mergeCell ref="Q55:R55"/>
    <mergeCell ref="S55:T55"/>
    <mergeCell ref="U55:V55"/>
    <mergeCell ref="W55:X55"/>
    <mergeCell ref="Y55:Z55"/>
    <mergeCell ref="AA55:AB55"/>
    <mergeCell ref="AC55:AD55"/>
    <mergeCell ref="AC53:AD53"/>
    <mergeCell ref="B54:D54"/>
    <mergeCell ref="E54:H54"/>
    <mergeCell ref="I54:L54"/>
    <mergeCell ref="M54:N54"/>
    <mergeCell ref="O54:P54"/>
    <mergeCell ref="Q54:R54"/>
    <mergeCell ref="S54:T54"/>
    <mergeCell ref="U54:V54"/>
    <mergeCell ref="W54:X54"/>
    <mergeCell ref="Q53:R53"/>
    <mergeCell ref="S53:T53"/>
    <mergeCell ref="U53:V53"/>
    <mergeCell ref="W53:X53"/>
    <mergeCell ref="Y53:Z53"/>
    <mergeCell ref="AA53:AB53"/>
    <mergeCell ref="B53:D53"/>
    <mergeCell ref="E53:H53"/>
    <mergeCell ref="I53:J53"/>
    <mergeCell ref="K53:L53"/>
    <mergeCell ref="M53:N53"/>
    <mergeCell ref="O53:P53"/>
    <mergeCell ref="Y54:Z54"/>
    <mergeCell ref="AA54:AB54"/>
    <mergeCell ref="S52:T52"/>
    <mergeCell ref="U52:V52"/>
    <mergeCell ref="W52:X52"/>
    <mergeCell ref="Y52:Z52"/>
    <mergeCell ref="AA52:AB52"/>
    <mergeCell ref="AC52:AD52"/>
    <mergeCell ref="Y51:AB51"/>
    <mergeCell ref="AC51:AD51"/>
    <mergeCell ref="B52:D52"/>
    <mergeCell ref="E52:F52"/>
    <mergeCell ref="G52:H52"/>
    <mergeCell ref="I52:J52"/>
    <mergeCell ref="K52:L52"/>
    <mergeCell ref="M52:N52"/>
    <mergeCell ref="O52:P52"/>
    <mergeCell ref="Q52:R52"/>
    <mergeCell ref="A51:D51"/>
    <mergeCell ref="E51:H51"/>
    <mergeCell ref="I51:L51"/>
    <mergeCell ref="M51:P51"/>
    <mergeCell ref="Q51:T51"/>
    <mergeCell ref="U51:X51"/>
    <mergeCell ref="R49:T49"/>
    <mergeCell ref="V49:W49"/>
    <mergeCell ref="Y49:Z49"/>
    <mergeCell ref="AB49:AD49"/>
    <mergeCell ref="AF49:AH49"/>
    <mergeCell ref="AK49:AM49"/>
    <mergeCell ref="A49:C49"/>
    <mergeCell ref="D49:E49"/>
    <mergeCell ref="F49:H49"/>
    <mergeCell ref="I49:K49"/>
    <mergeCell ref="L49:M49"/>
    <mergeCell ref="N49:P49"/>
    <mergeCell ref="R48:T48"/>
    <mergeCell ref="V48:W48"/>
    <mergeCell ref="Y48:Z48"/>
    <mergeCell ref="AB48:AD48"/>
    <mergeCell ref="AF48:AH48"/>
    <mergeCell ref="AK48:AM48"/>
    <mergeCell ref="A48:C48"/>
    <mergeCell ref="D48:E48"/>
    <mergeCell ref="F48:H48"/>
    <mergeCell ref="I48:K48"/>
    <mergeCell ref="L48:M48"/>
    <mergeCell ref="N48:P48"/>
    <mergeCell ref="R47:T47"/>
    <mergeCell ref="V47:W47"/>
    <mergeCell ref="Y47:Z47"/>
    <mergeCell ref="AB47:AD47"/>
    <mergeCell ref="AF47:AH47"/>
    <mergeCell ref="AK47:AM47"/>
    <mergeCell ref="A47:C47"/>
    <mergeCell ref="D47:E47"/>
    <mergeCell ref="F47:H47"/>
    <mergeCell ref="I47:K47"/>
    <mergeCell ref="L47:M47"/>
    <mergeCell ref="N47:P47"/>
    <mergeCell ref="R46:T46"/>
    <mergeCell ref="V46:W46"/>
    <mergeCell ref="Y46:Z46"/>
    <mergeCell ref="AB46:AD46"/>
    <mergeCell ref="AF46:AH46"/>
    <mergeCell ref="AK46:AM46"/>
    <mergeCell ref="A46:C46"/>
    <mergeCell ref="D46:E46"/>
    <mergeCell ref="F46:H46"/>
    <mergeCell ref="I46:K46"/>
    <mergeCell ref="L46:M46"/>
    <mergeCell ref="N46:P46"/>
    <mergeCell ref="R45:T45"/>
    <mergeCell ref="V45:W45"/>
    <mergeCell ref="Y45:Z45"/>
    <mergeCell ref="AB45:AD45"/>
    <mergeCell ref="AF45:AH45"/>
    <mergeCell ref="AK45:AM45"/>
    <mergeCell ref="A45:C45"/>
    <mergeCell ref="D45:E45"/>
    <mergeCell ref="F45:H45"/>
    <mergeCell ref="I45:K45"/>
    <mergeCell ref="L45:M45"/>
    <mergeCell ref="N45:P45"/>
    <mergeCell ref="R44:T44"/>
    <mergeCell ref="V44:W44"/>
    <mergeCell ref="Y44:Z44"/>
    <mergeCell ref="AB44:AD44"/>
    <mergeCell ref="AF44:AH44"/>
    <mergeCell ref="AK44:AM44"/>
    <mergeCell ref="A44:C44"/>
    <mergeCell ref="D44:E44"/>
    <mergeCell ref="F44:H44"/>
    <mergeCell ref="I44:K44"/>
    <mergeCell ref="L44:M44"/>
    <mergeCell ref="N44:P44"/>
    <mergeCell ref="AI42:AO43"/>
    <mergeCell ref="A43:C43"/>
    <mergeCell ref="D43:E43"/>
    <mergeCell ref="F43:H43"/>
    <mergeCell ref="I43:K43"/>
    <mergeCell ref="L43:M43"/>
    <mergeCell ref="N43:T43"/>
    <mergeCell ref="V43:Z43"/>
    <mergeCell ref="AB43:AH43"/>
    <mergeCell ref="R40:T40"/>
    <mergeCell ref="V40:W40"/>
    <mergeCell ref="Y40:Z40"/>
    <mergeCell ref="AB40:AD40"/>
    <mergeCell ref="AF40:AH40"/>
    <mergeCell ref="AK40:AM40"/>
    <mergeCell ref="A40:C40"/>
    <mergeCell ref="D40:E40"/>
    <mergeCell ref="F40:H40"/>
    <mergeCell ref="I40:K40"/>
    <mergeCell ref="L40:M40"/>
    <mergeCell ref="N40:P40"/>
    <mergeCell ref="R39:T39"/>
    <mergeCell ref="V39:W39"/>
    <mergeCell ref="Y39:Z39"/>
    <mergeCell ref="AB39:AD39"/>
    <mergeCell ref="AF39:AH39"/>
    <mergeCell ref="AK39:AM39"/>
    <mergeCell ref="A39:C39"/>
    <mergeCell ref="D39:E39"/>
    <mergeCell ref="F39:H39"/>
    <mergeCell ref="I39:K39"/>
    <mergeCell ref="L39:M39"/>
    <mergeCell ref="N39:P39"/>
    <mergeCell ref="R38:T38"/>
    <mergeCell ref="V38:W38"/>
    <mergeCell ref="Y38:Z38"/>
    <mergeCell ref="AB38:AD38"/>
    <mergeCell ref="AF38:AH38"/>
    <mergeCell ref="AK38:AM38"/>
    <mergeCell ref="A38:C38"/>
    <mergeCell ref="D38:E38"/>
    <mergeCell ref="F38:H38"/>
    <mergeCell ref="I38:K38"/>
    <mergeCell ref="L38:M38"/>
    <mergeCell ref="N38:P38"/>
    <mergeCell ref="R37:T37"/>
    <mergeCell ref="V37:W37"/>
    <mergeCell ref="Y37:Z37"/>
    <mergeCell ref="AB37:AD37"/>
    <mergeCell ref="AF37:AH37"/>
    <mergeCell ref="AK37:AM37"/>
    <mergeCell ref="A37:C37"/>
    <mergeCell ref="D37:E37"/>
    <mergeCell ref="F37:H37"/>
    <mergeCell ref="I37:K37"/>
    <mergeCell ref="L37:M37"/>
    <mergeCell ref="N37:P37"/>
    <mergeCell ref="R36:T36"/>
    <mergeCell ref="V36:W36"/>
    <mergeCell ref="Y36:Z36"/>
    <mergeCell ref="AB36:AD36"/>
    <mergeCell ref="AF36:AH36"/>
    <mergeCell ref="AK36:AM36"/>
    <mergeCell ref="A36:C36"/>
    <mergeCell ref="D36:E36"/>
    <mergeCell ref="F36:H36"/>
    <mergeCell ref="I36:K36"/>
    <mergeCell ref="L36:M36"/>
    <mergeCell ref="N36:P36"/>
    <mergeCell ref="R35:T35"/>
    <mergeCell ref="V35:W35"/>
    <mergeCell ref="Y35:Z35"/>
    <mergeCell ref="AB35:AD35"/>
    <mergeCell ref="AF35:AH35"/>
    <mergeCell ref="AK35:AM35"/>
    <mergeCell ref="A35:C35"/>
    <mergeCell ref="D35:E35"/>
    <mergeCell ref="F35:H35"/>
    <mergeCell ref="I35:K35"/>
    <mergeCell ref="L35:M35"/>
    <mergeCell ref="N35:P35"/>
    <mergeCell ref="AI33:AO34"/>
    <mergeCell ref="A34:C34"/>
    <mergeCell ref="D34:E34"/>
    <mergeCell ref="F34:H34"/>
    <mergeCell ref="I34:K34"/>
    <mergeCell ref="L34:M34"/>
    <mergeCell ref="N34:T34"/>
    <mergeCell ref="V34:Z34"/>
    <mergeCell ref="AB34:AH34"/>
    <mergeCell ref="R31:T31"/>
    <mergeCell ref="V31:W31"/>
    <mergeCell ref="Y31:Z31"/>
    <mergeCell ref="AB31:AD31"/>
    <mergeCell ref="AF31:AH31"/>
    <mergeCell ref="AK31:AM31"/>
    <mergeCell ref="A31:C31"/>
    <mergeCell ref="D31:E31"/>
    <mergeCell ref="F31:H31"/>
    <mergeCell ref="I31:K31"/>
    <mergeCell ref="L31:M31"/>
    <mergeCell ref="N31:P31"/>
    <mergeCell ref="R30:T30"/>
    <mergeCell ref="V30:W30"/>
    <mergeCell ref="Y30:Z30"/>
    <mergeCell ref="AB30:AD30"/>
    <mergeCell ref="AF30:AH30"/>
    <mergeCell ref="AK30:AM30"/>
    <mergeCell ref="A30:C30"/>
    <mergeCell ref="D30:E30"/>
    <mergeCell ref="F30:H30"/>
    <mergeCell ref="I30:K30"/>
    <mergeCell ref="L30:M30"/>
    <mergeCell ref="N30:P30"/>
    <mergeCell ref="R29:T29"/>
    <mergeCell ref="V29:W29"/>
    <mergeCell ref="Y29:Z29"/>
    <mergeCell ref="AB29:AD29"/>
    <mergeCell ref="AF29:AH29"/>
    <mergeCell ref="AK29:AM29"/>
    <mergeCell ref="A29:C29"/>
    <mergeCell ref="D29:E29"/>
    <mergeCell ref="F29:H29"/>
    <mergeCell ref="I29:K29"/>
    <mergeCell ref="L29:M29"/>
    <mergeCell ref="N29:P29"/>
    <mergeCell ref="R28:T28"/>
    <mergeCell ref="V28:W28"/>
    <mergeCell ref="Y28:Z28"/>
    <mergeCell ref="AB28:AD28"/>
    <mergeCell ref="AF28:AH28"/>
    <mergeCell ref="AK28:AM28"/>
    <mergeCell ref="A28:C28"/>
    <mergeCell ref="D28:E28"/>
    <mergeCell ref="F28:H28"/>
    <mergeCell ref="I28:K28"/>
    <mergeCell ref="L28:M28"/>
    <mergeCell ref="N28:P28"/>
    <mergeCell ref="R27:T27"/>
    <mergeCell ref="V27:W27"/>
    <mergeCell ref="Y27:Z27"/>
    <mergeCell ref="AB27:AD27"/>
    <mergeCell ref="AF27:AH27"/>
    <mergeCell ref="AK27:AM27"/>
    <mergeCell ref="A27:C27"/>
    <mergeCell ref="D27:E27"/>
    <mergeCell ref="F27:H27"/>
    <mergeCell ref="I27:K27"/>
    <mergeCell ref="L27:M27"/>
    <mergeCell ref="N27:P27"/>
    <mergeCell ref="R26:T26"/>
    <mergeCell ref="V26:W26"/>
    <mergeCell ref="Y26:Z26"/>
    <mergeCell ref="AB26:AD26"/>
    <mergeCell ref="AF26:AH26"/>
    <mergeCell ref="AK26:AM26"/>
    <mergeCell ref="A26:C26"/>
    <mergeCell ref="D26:E26"/>
    <mergeCell ref="F26:H26"/>
    <mergeCell ref="I26:K26"/>
    <mergeCell ref="L26:M26"/>
    <mergeCell ref="N26:P26"/>
    <mergeCell ref="AI24:AO25"/>
    <mergeCell ref="A25:C25"/>
    <mergeCell ref="D25:E25"/>
    <mergeCell ref="F25:H25"/>
    <mergeCell ref="I25:K25"/>
    <mergeCell ref="L25:M25"/>
    <mergeCell ref="N25:T25"/>
    <mergeCell ref="V25:Z25"/>
    <mergeCell ref="AB25:AH25"/>
    <mergeCell ref="R22:T22"/>
    <mergeCell ref="V22:W22"/>
    <mergeCell ref="Y22:Z22"/>
    <mergeCell ref="AB22:AD22"/>
    <mergeCell ref="AF22:AH22"/>
    <mergeCell ref="AK22:AM22"/>
    <mergeCell ref="A22:C22"/>
    <mergeCell ref="D22:E22"/>
    <mergeCell ref="F22:H22"/>
    <mergeCell ref="I22:K22"/>
    <mergeCell ref="L22:M22"/>
    <mergeCell ref="N22:P22"/>
    <mergeCell ref="R21:T21"/>
    <mergeCell ref="V21:W21"/>
    <mergeCell ref="Y21:Z21"/>
    <mergeCell ref="AB21:AD21"/>
    <mergeCell ref="AF21:AH21"/>
    <mergeCell ref="AK21:AM21"/>
    <mergeCell ref="A21:C21"/>
    <mergeCell ref="D21:E21"/>
    <mergeCell ref="F21:H21"/>
    <mergeCell ref="I21:K21"/>
    <mergeCell ref="L21:M21"/>
    <mergeCell ref="N21:P21"/>
    <mergeCell ref="R20:T20"/>
    <mergeCell ref="V20:W20"/>
    <mergeCell ref="Y20:Z20"/>
    <mergeCell ref="AB20:AD20"/>
    <mergeCell ref="AF20:AH20"/>
    <mergeCell ref="AK20:AM20"/>
    <mergeCell ref="A20:C20"/>
    <mergeCell ref="D20:E20"/>
    <mergeCell ref="F20:H20"/>
    <mergeCell ref="I20:K20"/>
    <mergeCell ref="L20:M20"/>
    <mergeCell ref="N20:P20"/>
    <mergeCell ref="R19:T19"/>
    <mergeCell ref="V19:W19"/>
    <mergeCell ref="Y19:Z19"/>
    <mergeCell ref="AB19:AD19"/>
    <mergeCell ref="AF19:AH19"/>
    <mergeCell ref="AK19:AM19"/>
    <mergeCell ref="A19:C19"/>
    <mergeCell ref="D19:E19"/>
    <mergeCell ref="F19:H19"/>
    <mergeCell ref="I19:K19"/>
    <mergeCell ref="L19:M19"/>
    <mergeCell ref="N19:P19"/>
    <mergeCell ref="R18:T18"/>
    <mergeCell ref="V18:W18"/>
    <mergeCell ref="Y18:Z18"/>
    <mergeCell ref="AB18:AD18"/>
    <mergeCell ref="AF18:AH18"/>
    <mergeCell ref="AK18:AM18"/>
    <mergeCell ref="A18:C18"/>
    <mergeCell ref="D18:E18"/>
    <mergeCell ref="F18:H18"/>
    <mergeCell ref="I18:K18"/>
    <mergeCell ref="L18:M18"/>
    <mergeCell ref="N18:P18"/>
    <mergeCell ref="R17:T17"/>
    <mergeCell ref="V17:W17"/>
    <mergeCell ref="Y17:Z17"/>
    <mergeCell ref="AB17:AD17"/>
    <mergeCell ref="AF17:AH17"/>
    <mergeCell ref="AK17:AM17"/>
    <mergeCell ref="A17:C17"/>
    <mergeCell ref="D17:E17"/>
    <mergeCell ref="F17:H17"/>
    <mergeCell ref="I17:K17"/>
    <mergeCell ref="L17:M17"/>
    <mergeCell ref="N17:P17"/>
    <mergeCell ref="A15:AH15"/>
    <mergeCell ref="AI15:AO16"/>
    <mergeCell ref="A16:C16"/>
    <mergeCell ref="D16:E16"/>
    <mergeCell ref="F16:H16"/>
    <mergeCell ref="I16:K16"/>
    <mergeCell ref="L16:M16"/>
    <mergeCell ref="N16:T16"/>
    <mergeCell ref="V16:Z16"/>
    <mergeCell ref="AB16:AH16"/>
    <mergeCell ref="B12:E12"/>
    <mergeCell ref="H12:K12"/>
    <mergeCell ref="N12:Q12"/>
    <mergeCell ref="T12:W12"/>
    <mergeCell ref="AB12:AD12"/>
    <mergeCell ref="AH12:AJ12"/>
    <mergeCell ref="B11:E11"/>
    <mergeCell ref="H11:K11"/>
    <mergeCell ref="N11:Q11"/>
    <mergeCell ref="T11:W11"/>
    <mergeCell ref="AB11:AD11"/>
    <mergeCell ref="AH11:AJ11"/>
    <mergeCell ref="B10:E10"/>
    <mergeCell ref="H10:K10"/>
    <mergeCell ref="N10:Q10"/>
    <mergeCell ref="T10:W10"/>
    <mergeCell ref="AB10:AD10"/>
    <mergeCell ref="AH10:AJ10"/>
    <mergeCell ref="B9:E9"/>
    <mergeCell ref="H9:K9"/>
    <mergeCell ref="N9:Q9"/>
    <mergeCell ref="T9:W9"/>
    <mergeCell ref="AB9:AD9"/>
    <mergeCell ref="AH9:AJ9"/>
    <mergeCell ref="A6:E6"/>
    <mergeCell ref="F6:AN6"/>
    <mergeCell ref="B8:E8"/>
    <mergeCell ref="H8:K8"/>
    <mergeCell ref="N8:Q8"/>
    <mergeCell ref="T8:W8"/>
    <mergeCell ref="Z8:AD8"/>
    <mergeCell ref="AF8:AJ8"/>
    <mergeCell ref="A1:G1"/>
    <mergeCell ref="H1:J1"/>
    <mergeCell ref="A2:AN2"/>
    <mergeCell ref="A3:AN3"/>
    <mergeCell ref="A4:AN4"/>
    <mergeCell ref="A5:AN5"/>
  </mergeCells>
  <conditionalFormatting sqref="I52:T52 M53:T53 Q54:T54 I58:T58 M59:T59 Q60:T60 I64:T64 M65:T65 Q66:T66 I70:T70 M71:T71 Q72:T72 I86:T86 M87:T87 Q88:T88 I102:T102 M103:T103 Q104:T104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blackAndWhite="1" r:id="rId1"/>
  <headerFooter alignWithMargins="0">
    <oddFooter>&amp;A</oddFooter>
  </headerFooter>
  <rowBreaks count="1" manualBreakCount="1">
    <brk id="50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05BDE-29EB-44C8-BCD9-F5718D2C7184}">
  <sheetPr>
    <tabColor theme="1"/>
  </sheetPr>
  <dimension ref="B1:BD135"/>
  <sheetViews>
    <sheetView showGridLines="0" topLeftCell="B1" zoomScaleNormal="100" workbookViewId="0">
      <selection activeCell="H1" sqref="H1:P1"/>
    </sheetView>
  </sheetViews>
  <sheetFormatPr baseColWidth="10" defaultColWidth="11.42578125" defaultRowHeight="12.75" x14ac:dyDescent="0.2"/>
  <cols>
    <col min="1" max="1" width="0" style="23" hidden="1" customWidth="1"/>
    <col min="2" max="15" width="2.28515625" style="23" customWidth="1"/>
    <col min="16" max="17" width="1.140625" style="23" customWidth="1"/>
    <col min="18" max="22" width="2.5703125" style="23" customWidth="1"/>
    <col min="23" max="38" width="2.28515625" style="23" customWidth="1"/>
    <col min="39" max="39" width="2" style="23" customWidth="1"/>
    <col min="40" max="40" width="4.5703125" style="23" bestFit="1" customWidth="1"/>
    <col min="41" max="41" width="6" style="23" customWidth="1"/>
    <col min="42" max="42" width="5.7109375" style="25" bestFit="1" customWidth="1"/>
    <col min="43" max="43" width="11.140625" style="26" bestFit="1" customWidth="1"/>
    <col min="44" max="44" width="11.5703125" style="23" bestFit="1" customWidth="1"/>
    <col min="45" max="45" width="5.140625" style="23" bestFit="1" customWidth="1"/>
    <col min="46" max="46" width="7" style="27" bestFit="1" customWidth="1"/>
    <col min="47" max="47" width="5.5703125" style="23" bestFit="1" customWidth="1"/>
    <col min="48" max="48" width="4.5703125" style="23" bestFit="1" customWidth="1"/>
    <col min="49" max="49" width="11.5703125" style="23" customWidth="1"/>
    <col min="50" max="50" width="8.5703125" style="23" customWidth="1"/>
    <col min="51" max="51" width="7" style="23" customWidth="1"/>
    <col min="52" max="16384" width="11.42578125" style="23"/>
  </cols>
  <sheetData>
    <row r="1" spans="2:53" x14ac:dyDescent="0.2">
      <c r="G1" s="24" t="s">
        <v>87</v>
      </c>
      <c r="H1" s="185">
        <v>1</v>
      </c>
      <c r="I1" s="186"/>
      <c r="J1" s="186"/>
      <c r="K1" s="186"/>
      <c r="L1" s="186"/>
      <c r="M1" s="186"/>
      <c r="N1" s="186"/>
      <c r="O1" s="186"/>
      <c r="P1" s="186"/>
      <c r="AT1" s="27">
        <v>2</v>
      </c>
      <c r="AU1" s="23">
        <v>3</v>
      </c>
      <c r="AV1" s="23">
        <v>4</v>
      </c>
      <c r="AW1" s="23">
        <v>5</v>
      </c>
      <c r="AX1" s="23">
        <v>6</v>
      </c>
      <c r="AY1" s="23">
        <v>7</v>
      </c>
      <c r="AZ1" s="23">
        <v>8</v>
      </c>
      <c r="BA1" s="23">
        <v>9</v>
      </c>
    </row>
    <row r="2" spans="2:53" ht="15" x14ac:dyDescent="0.25">
      <c r="B2" s="187" t="s">
        <v>88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</row>
    <row r="3" spans="2:53" ht="18" x14ac:dyDescent="0.25">
      <c r="B3" s="187" t="s">
        <v>89</v>
      </c>
      <c r="C3" s="187"/>
      <c r="D3" s="187"/>
      <c r="E3" s="187"/>
      <c r="F3" s="187"/>
      <c r="G3" s="188" t="str">
        <f>VLOOKUP(H1,AS:BE,5,0)</f>
        <v>MTVL</v>
      </c>
      <c r="H3" s="188"/>
      <c r="I3" s="188"/>
      <c r="J3" s="188"/>
      <c r="K3" s="188"/>
      <c r="L3" s="188"/>
      <c r="M3" s="188"/>
      <c r="N3" s="188"/>
      <c r="O3" s="188"/>
      <c r="P3" s="187" t="s">
        <v>90</v>
      </c>
      <c r="Q3" s="187"/>
      <c r="R3" s="187"/>
      <c r="S3" s="187"/>
      <c r="T3" s="187"/>
      <c r="U3" s="187"/>
      <c r="V3" s="188" t="str">
        <f>VLOOKUP(H1,AS:BE,6,0)</f>
        <v>TOWE</v>
      </c>
      <c r="W3" s="188"/>
      <c r="X3" s="188"/>
      <c r="Y3" s="188"/>
      <c r="Z3" s="188"/>
      <c r="AA3" s="188"/>
      <c r="AB3" s="188"/>
      <c r="AC3" s="188"/>
      <c r="AD3" s="188"/>
    </row>
    <row r="4" spans="2:53" ht="3" customHeight="1" x14ac:dyDescent="0.2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R4" s="29"/>
      <c r="AT4" s="30"/>
    </row>
    <row r="5" spans="2:53" ht="19.5" customHeight="1" x14ac:dyDescent="0.2">
      <c r="B5" s="200" t="s">
        <v>91</v>
      </c>
      <c r="C5" s="201"/>
      <c r="D5" s="202" t="str">
        <f>VLOOKUP(H1,AS:BE,10,0)</f>
        <v>M14-1</v>
      </c>
      <c r="E5" s="202"/>
      <c r="F5" s="202"/>
      <c r="G5" s="202"/>
      <c r="H5" s="202"/>
      <c r="I5" s="201" t="s">
        <v>92</v>
      </c>
      <c r="J5" s="201"/>
      <c r="K5" s="201"/>
      <c r="L5" s="203">
        <f>VLOOKUP(H1,AS:BE,11,0)</f>
        <v>45829</v>
      </c>
      <c r="M5" s="203"/>
      <c r="N5" s="203"/>
      <c r="O5" s="203"/>
      <c r="P5" s="203"/>
      <c r="Q5" s="31"/>
      <c r="R5" s="201" t="s">
        <v>93</v>
      </c>
      <c r="S5" s="201"/>
      <c r="T5" s="204" t="str">
        <f>VLOOKUP(H1,AS:BE,3,0)</f>
        <v>09:30</v>
      </c>
      <c r="U5" s="204"/>
      <c r="V5" s="204"/>
      <c r="W5" s="204"/>
      <c r="X5" s="189" t="s">
        <v>94</v>
      </c>
      <c r="Y5" s="190"/>
      <c r="Z5" s="190"/>
      <c r="AA5" s="191" t="str">
        <f>"("&amp;VLOOKUP(H1,AS:BE,7,0)&amp;")"</f>
        <v>(RIST)</v>
      </c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32"/>
    </row>
    <row r="6" spans="2:53" ht="2.25" customHeight="1" x14ac:dyDescent="0.2">
      <c r="B6" s="33"/>
      <c r="X6" s="33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34"/>
    </row>
    <row r="7" spans="2:53" ht="19.5" customHeight="1" x14ac:dyDescent="0.2">
      <c r="B7" s="192" t="s">
        <v>95</v>
      </c>
      <c r="C7" s="193"/>
      <c r="D7" s="193"/>
      <c r="E7" s="193"/>
      <c r="F7" s="194">
        <f>VLOOKUP(H1,AS:BE,1,0)</f>
        <v>1</v>
      </c>
      <c r="G7" s="194"/>
      <c r="H7" s="194"/>
      <c r="I7" s="195" t="s">
        <v>6</v>
      </c>
      <c r="J7" s="195"/>
      <c r="K7" s="195"/>
      <c r="L7" s="194" t="str">
        <f>VLOOKUP(H1,AS:BE,12,0)&amp;VLOOKUP(H1,AS:BE,4,0)</f>
        <v>PEPE2 / Feld 1</v>
      </c>
      <c r="M7" s="194"/>
      <c r="N7" s="194"/>
      <c r="O7" s="194"/>
      <c r="P7" s="194"/>
      <c r="Q7" s="194"/>
      <c r="R7" s="194"/>
      <c r="S7" s="195" t="s">
        <v>96</v>
      </c>
      <c r="T7" s="195"/>
      <c r="U7" s="195"/>
      <c r="V7" s="194" t="str">
        <f>VLOOKUP(H1,AS:BE,2,0)</f>
        <v>A</v>
      </c>
      <c r="W7" s="196"/>
      <c r="X7" s="197" t="s">
        <v>97</v>
      </c>
      <c r="Y7" s="198"/>
      <c r="Z7" s="198"/>
      <c r="AA7" s="199" t="str">
        <f>"("&amp;VLOOKUP(H1,AS:BE,8,0)&amp;")"</f>
        <v>(HHT)</v>
      </c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34"/>
    </row>
    <row r="8" spans="2:53" ht="3" customHeight="1" x14ac:dyDescent="0.2">
      <c r="B8" s="35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35"/>
      <c r="Y8" s="28"/>
      <c r="Z8" s="28"/>
      <c r="AA8" s="28"/>
      <c r="AB8" s="28"/>
      <c r="AF8" s="28"/>
      <c r="AG8" s="28"/>
      <c r="AH8" s="28"/>
      <c r="AI8" s="28"/>
      <c r="AJ8" s="28"/>
      <c r="AK8" s="28"/>
      <c r="AL8" s="28"/>
      <c r="AM8" s="36"/>
    </row>
    <row r="9" spans="2:53" ht="12.75" customHeight="1" x14ac:dyDescent="0.2">
      <c r="B9" s="37"/>
      <c r="C9" s="38"/>
      <c r="D9" s="38"/>
      <c r="E9" s="39"/>
      <c r="F9" s="39"/>
      <c r="G9" s="212" t="str">
        <f>IF(G3="","",G3)</f>
        <v>MTVL</v>
      </c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40"/>
      <c r="V9" s="40"/>
      <c r="W9" s="32"/>
      <c r="Y9" s="213" t="s">
        <v>98</v>
      </c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5"/>
    </row>
    <row r="10" spans="2:53" ht="12.75" customHeight="1" x14ac:dyDescent="0.2">
      <c r="B10" s="41" t="s">
        <v>99</v>
      </c>
      <c r="C10" s="42"/>
      <c r="D10" s="42"/>
      <c r="E10" s="42"/>
      <c r="F10" s="42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W10" s="34"/>
      <c r="Y10" s="216"/>
      <c r="Z10" s="216"/>
      <c r="AA10" s="43" t="s">
        <v>61</v>
      </c>
      <c r="AB10" s="216"/>
      <c r="AC10" s="216"/>
      <c r="AD10" s="216"/>
      <c r="AE10" s="216"/>
      <c r="AF10" s="43" t="s">
        <v>61</v>
      </c>
      <c r="AG10" s="216"/>
      <c r="AH10" s="216"/>
      <c r="AI10" s="216"/>
      <c r="AJ10" s="216"/>
      <c r="AK10" s="43" t="s">
        <v>61</v>
      </c>
      <c r="AL10" s="216"/>
      <c r="AM10" s="216"/>
    </row>
    <row r="11" spans="2:53" ht="12.75" customHeight="1" x14ac:dyDescent="0.2">
      <c r="B11" s="41"/>
      <c r="C11" s="42"/>
      <c r="D11" s="42"/>
      <c r="E11" s="42"/>
      <c r="F11" s="42"/>
      <c r="G11" s="44"/>
      <c r="H11" s="23" t="s">
        <v>100</v>
      </c>
      <c r="L11" s="44"/>
      <c r="M11" s="44" t="s">
        <v>101</v>
      </c>
      <c r="W11" s="34"/>
      <c r="Y11" s="45"/>
      <c r="Z11" s="46"/>
      <c r="AA11" s="47"/>
      <c r="AB11" s="46"/>
      <c r="AC11" s="48"/>
      <c r="AD11" s="45"/>
      <c r="AE11" s="46"/>
      <c r="AF11" s="47"/>
      <c r="AG11" s="46"/>
      <c r="AH11" s="48"/>
      <c r="AI11" s="45"/>
      <c r="AJ11" s="49"/>
      <c r="AK11" s="47"/>
      <c r="AL11" s="50"/>
      <c r="AM11" s="48"/>
    </row>
    <row r="12" spans="2:53" ht="10.5" customHeight="1" x14ac:dyDescent="0.2">
      <c r="B12" s="51"/>
      <c r="C12" s="205" t="s">
        <v>102</v>
      </c>
      <c r="D12" s="205"/>
      <c r="E12" s="205"/>
      <c r="F12" s="205"/>
      <c r="G12" s="205"/>
      <c r="H12" s="53"/>
      <c r="I12" s="54"/>
      <c r="J12" s="55"/>
      <c r="K12" s="205"/>
      <c r="L12" s="205"/>
      <c r="M12" s="53">
        <v>1</v>
      </c>
      <c r="N12" s="53">
        <v>2</v>
      </c>
      <c r="O12" s="53">
        <v>3</v>
      </c>
      <c r="P12" s="206">
        <v>4</v>
      </c>
      <c r="Q12" s="207"/>
      <c r="R12" s="53">
        <v>5</v>
      </c>
      <c r="S12" s="53">
        <v>6</v>
      </c>
      <c r="T12" s="56"/>
      <c r="U12" s="57"/>
      <c r="W12" s="34"/>
      <c r="Y12" s="208"/>
      <c r="Z12" s="210"/>
      <c r="AA12" s="211"/>
      <c r="AB12" s="210"/>
      <c r="AC12" s="217"/>
      <c r="AD12" s="208"/>
      <c r="AE12" s="210"/>
      <c r="AF12" s="211"/>
      <c r="AG12" s="210"/>
      <c r="AH12" s="217"/>
      <c r="AI12" s="208"/>
      <c r="AJ12" s="219"/>
      <c r="AK12" s="211"/>
      <c r="AL12" s="220"/>
      <c r="AM12" s="217"/>
    </row>
    <row r="13" spans="2:53" ht="2.25" customHeight="1" x14ac:dyDescent="0.2">
      <c r="B13" s="51"/>
      <c r="M13" s="58"/>
      <c r="N13" s="58"/>
      <c r="O13" s="58"/>
      <c r="P13" s="58"/>
      <c r="Q13" s="58"/>
      <c r="W13" s="34"/>
      <c r="Y13" s="209"/>
      <c r="Z13" s="210"/>
      <c r="AA13" s="211"/>
      <c r="AB13" s="210"/>
      <c r="AC13" s="218"/>
      <c r="AD13" s="209"/>
      <c r="AE13" s="210"/>
      <c r="AF13" s="211"/>
      <c r="AG13" s="210"/>
      <c r="AH13" s="218"/>
      <c r="AI13" s="209"/>
      <c r="AJ13" s="219"/>
      <c r="AK13" s="211"/>
      <c r="AL13" s="220"/>
      <c r="AM13" s="218"/>
    </row>
    <row r="14" spans="2:53" ht="10.5" customHeight="1" x14ac:dyDescent="0.2">
      <c r="B14" s="51"/>
      <c r="C14" s="205" t="s">
        <v>103</v>
      </c>
      <c r="D14" s="205"/>
      <c r="E14" s="205"/>
      <c r="F14" s="205"/>
      <c r="G14" s="205"/>
      <c r="H14" s="53"/>
      <c r="I14" s="54"/>
      <c r="J14" s="55"/>
      <c r="K14" s="205"/>
      <c r="L14" s="205"/>
      <c r="M14" s="53">
        <v>1</v>
      </c>
      <c r="N14" s="53">
        <v>2</v>
      </c>
      <c r="O14" s="53">
        <v>3</v>
      </c>
      <c r="P14" s="206">
        <v>4</v>
      </c>
      <c r="Q14" s="207"/>
      <c r="R14" s="53">
        <v>5</v>
      </c>
      <c r="S14" s="53">
        <v>6</v>
      </c>
      <c r="T14" s="56"/>
      <c r="U14" s="57"/>
      <c r="W14" s="34"/>
      <c r="Y14" s="208"/>
      <c r="Z14" s="210"/>
      <c r="AA14" s="211"/>
      <c r="AB14" s="210"/>
      <c r="AC14" s="217"/>
      <c r="AD14" s="208"/>
      <c r="AE14" s="210"/>
      <c r="AF14" s="211"/>
      <c r="AG14" s="210"/>
      <c r="AH14" s="217"/>
      <c r="AI14" s="208"/>
      <c r="AJ14" s="219"/>
      <c r="AK14" s="211"/>
      <c r="AL14" s="220"/>
      <c r="AM14" s="217"/>
    </row>
    <row r="15" spans="2:53" ht="2.25" customHeight="1" x14ac:dyDescent="0.2">
      <c r="B15" s="33"/>
      <c r="D15" s="28"/>
      <c r="E15" s="28"/>
      <c r="F15" s="28"/>
      <c r="G15" s="28"/>
      <c r="N15" s="58"/>
      <c r="O15" s="58"/>
      <c r="P15" s="58"/>
      <c r="Q15" s="58"/>
      <c r="R15" s="58"/>
      <c r="V15" s="28"/>
      <c r="W15" s="34"/>
      <c r="Y15" s="209"/>
      <c r="Z15" s="210"/>
      <c r="AA15" s="211"/>
      <c r="AB15" s="210"/>
      <c r="AC15" s="218"/>
      <c r="AD15" s="209"/>
      <c r="AE15" s="210"/>
      <c r="AF15" s="211"/>
      <c r="AG15" s="210"/>
      <c r="AH15" s="218"/>
      <c r="AI15" s="209"/>
      <c r="AJ15" s="219"/>
      <c r="AK15" s="211"/>
      <c r="AL15" s="220"/>
      <c r="AM15" s="218"/>
    </row>
    <row r="16" spans="2:53" ht="12.75" customHeight="1" x14ac:dyDescent="0.2">
      <c r="B16" s="233" t="s">
        <v>104</v>
      </c>
      <c r="C16" s="233"/>
      <c r="D16" s="234" t="s">
        <v>105</v>
      </c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6"/>
      <c r="P16" s="240" t="s">
        <v>106</v>
      </c>
      <c r="Q16" s="241"/>
      <c r="R16" s="221" t="s">
        <v>107</v>
      </c>
      <c r="S16" s="222" t="s">
        <v>108</v>
      </c>
      <c r="T16" s="223"/>
      <c r="U16" s="223"/>
      <c r="V16" s="223"/>
      <c r="W16" s="224"/>
      <c r="Y16" s="59"/>
      <c r="Z16" s="60"/>
      <c r="AA16" s="61"/>
      <c r="AB16" s="60"/>
      <c r="AC16" s="62"/>
      <c r="AD16" s="59"/>
      <c r="AE16" s="60"/>
      <c r="AF16" s="61"/>
      <c r="AG16" s="60"/>
      <c r="AH16" s="62"/>
      <c r="AI16" s="59"/>
      <c r="AJ16" s="63"/>
      <c r="AK16" s="61"/>
      <c r="AL16" s="64"/>
      <c r="AM16" s="62"/>
    </row>
    <row r="17" spans="2:39" ht="12.75" customHeight="1" x14ac:dyDescent="0.2">
      <c r="B17" s="233"/>
      <c r="C17" s="233"/>
      <c r="D17" s="237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9"/>
      <c r="P17" s="242"/>
      <c r="Q17" s="243"/>
      <c r="R17" s="221">
        <v>3</v>
      </c>
      <c r="S17" s="65">
        <v>1</v>
      </c>
      <c r="T17" s="66">
        <v>2</v>
      </c>
      <c r="U17" s="66">
        <v>3</v>
      </c>
      <c r="V17" s="66">
        <v>4</v>
      </c>
      <c r="W17" s="67"/>
      <c r="Y17" s="59"/>
      <c r="Z17" s="60"/>
      <c r="AA17" s="61"/>
      <c r="AB17" s="60"/>
      <c r="AC17" s="62"/>
      <c r="AD17" s="59"/>
      <c r="AE17" s="60"/>
      <c r="AF17" s="61"/>
      <c r="AG17" s="60"/>
      <c r="AH17" s="62"/>
      <c r="AI17" s="59"/>
      <c r="AJ17" s="63"/>
      <c r="AK17" s="61"/>
      <c r="AL17" s="64"/>
      <c r="AM17" s="62"/>
    </row>
    <row r="18" spans="2:39" ht="12.75" customHeight="1" x14ac:dyDescent="0.2">
      <c r="B18" s="225"/>
      <c r="C18" s="225"/>
      <c r="D18" s="68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69"/>
      <c r="P18" s="227"/>
      <c r="Q18" s="228"/>
      <c r="R18" s="70"/>
      <c r="S18" s="71"/>
      <c r="T18" s="72"/>
      <c r="U18" s="72"/>
      <c r="V18" s="72"/>
      <c r="W18" s="73"/>
      <c r="Y18" s="59"/>
      <c r="Z18" s="60"/>
      <c r="AA18" s="61"/>
      <c r="AB18" s="60"/>
      <c r="AC18" s="62"/>
      <c r="AD18" s="59"/>
      <c r="AE18" s="60"/>
      <c r="AF18" s="61"/>
      <c r="AG18" s="60"/>
      <c r="AH18" s="62"/>
      <c r="AI18" s="59"/>
      <c r="AJ18" s="63"/>
      <c r="AK18" s="61"/>
      <c r="AL18" s="64"/>
      <c r="AM18" s="62"/>
    </row>
    <row r="19" spans="2:39" ht="12.75" customHeight="1" x14ac:dyDescent="0.2">
      <c r="B19" s="229"/>
      <c r="C19" s="229"/>
      <c r="D19" s="74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75"/>
      <c r="P19" s="231"/>
      <c r="Q19" s="232"/>
      <c r="R19" s="76"/>
      <c r="S19" s="77"/>
      <c r="T19" s="78"/>
      <c r="U19" s="78"/>
      <c r="V19" s="78"/>
      <c r="W19" s="79"/>
      <c r="Y19" s="59"/>
      <c r="Z19" s="60"/>
      <c r="AA19" s="61"/>
      <c r="AB19" s="60"/>
      <c r="AC19" s="62"/>
      <c r="AD19" s="59"/>
      <c r="AE19" s="60"/>
      <c r="AF19" s="61"/>
      <c r="AG19" s="60"/>
      <c r="AH19" s="62"/>
      <c r="AI19" s="59"/>
      <c r="AJ19" s="63"/>
      <c r="AK19" s="61"/>
      <c r="AL19" s="64"/>
      <c r="AM19" s="62"/>
    </row>
    <row r="20" spans="2:39" x14ac:dyDescent="0.2">
      <c r="B20" s="229"/>
      <c r="C20" s="229"/>
      <c r="D20" s="74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75"/>
      <c r="P20" s="231"/>
      <c r="Q20" s="232"/>
      <c r="R20" s="76"/>
      <c r="S20" s="77"/>
      <c r="T20" s="78"/>
      <c r="U20" s="78"/>
      <c r="V20" s="78"/>
      <c r="W20" s="79"/>
      <c r="Y20" s="59"/>
      <c r="Z20" s="60"/>
      <c r="AA20" s="61"/>
      <c r="AB20" s="60"/>
      <c r="AC20" s="62"/>
      <c r="AD20" s="59"/>
      <c r="AE20" s="60"/>
      <c r="AF20" s="61"/>
      <c r="AG20" s="60"/>
      <c r="AH20" s="62"/>
      <c r="AI20" s="59"/>
      <c r="AJ20" s="63"/>
      <c r="AK20" s="61"/>
      <c r="AL20" s="64"/>
      <c r="AM20" s="62"/>
    </row>
    <row r="21" spans="2:39" x14ac:dyDescent="0.2">
      <c r="B21" s="229"/>
      <c r="C21" s="229"/>
      <c r="D21" s="74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75"/>
      <c r="P21" s="231"/>
      <c r="Q21" s="232"/>
      <c r="R21" s="76"/>
      <c r="S21" s="77"/>
      <c r="T21" s="78"/>
      <c r="U21" s="78"/>
      <c r="V21" s="78"/>
      <c r="W21" s="79"/>
      <c r="Y21" s="59"/>
      <c r="Z21" s="60"/>
      <c r="AA21" s="61"/>
      <c r="AB21" s="60"/>
      <c r="AC21" s="62"/>
      <c r="AD21" s="59"/>
      <c r="AE21" s="60"/>
      <c r="AF21" s="61"/>
      <c r="AG21" s="60"/>
      <c r="AH21" s="62"/>
      <c r="AI21" s="59"/>
      <c r="AJ21" s="63"/>
      <c r="AK21" s="61"/>
      <c r="AL21" s="64"/>
      <c r="AM21" s="62"/>
    </row>
    <row r="22" spans="2:39" x14ac:dyDescent="0.2">
      <c r="B22" s="229"/>
      <c r="C22" s="229"/>
      <c r="D22" s="74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75"/>
      <c r="P22" s="231"/>
      <c r="Q22" s="232"/>
      <c r="R22" s="76"/>
      <c r="S22" s="77"/>
      <c r="T22" s="78"/>
      <c r="U22" s="78"/>
      <c r="V22" s="78"/>
      <c r="W22" s="79"/>
      <c r="Y22" s="59"/>
      <c r="Z22" s="60"/>
      <c r="AA22" s="61"/>
      <c r="AB22" s="60"/>
      <c r="AC22" s="62"/>
      <c r="AD22" s="59"/>
      <c r="AE22" s="60"/>
      <c r="AF22" s="61"/>
      <c r="AG22" s="60"/>
      <c r="AH22" s="62"/>
      <c r="AI22" s="59"/>
      <c r="AJ22" s="63"/>
      <c r="AK22" s="61"/>
      <c r="AL22" s="64"/>
      <c r="AM22" s="62"/>
    </row>
    <row r="23" spans="2:39" x14ac:dyDescent="0.2">
      <c r="B23" s="229"/>
      <c r="C23" s="229"/>
      <c r="D23" s="74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75"/>
      <c r="P23" s="231"/>
      <c r="Q23" s="232"/>
      <c r="R23" s="76"/>
      <c r="S23" s="77"/>
      <c r="T23" s="78"/>
      <c r="U23" s="78"/>
      <c r="V23" s="78"/>
      <c r="W23" s="79"/>
      <c r="Y23" s="59"/>
      <c r="Z23" s="60"/>
      <c r="AA23" s="61"/>
      <c r="AB23" s="60"/>
      <c r="AC23" s="62"/>
      <c r="AD23" s="59"/>
      <c r="AE23" s="60"/>
      <c r="AF23" s="61"/>
      <c r="AG23" s="60"/>
      <c r="AH23" s="62"/>
      <c r="AI23" s="59"/>
      <c r="AJ23" s="63"/>
      <c r="AK23" s="61"/>
      <c r="AL23" s="64"/>
      <c r="AM23" s="62"/>
    </row>
    <row r="24" spans="2:39" x14ac:dyDescent="0.2">
      <c r="B24" s="229"/>
      <c r="C24" s="229"/>
      <c r="D24" s="74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75"/>
      <c r="P24" s="231"/>
      <c r="Q24" s="232"/>
      <c r="R24" s="76"/>
      <c r="S24" s="77"/>
      <c r="T24" s="78"/>
      <c r="U24" s="78"/>
      <c r="V24" s="78"/>
      <c r="W24" s="79"/>
      <c r="Y24" s="59"/>
      <c r="Z24" s="60"/>
      <c r="AA24" s="61"/>
      <c r="AB24" s="60"/>
      <c r="AC24" s="62"/>
      <c r="AD24" s="59"/>
      <c r="AE24" s="60"/>
      <c r="AF24" s="61"/>
      <c r="AG24" s="60"/>
      <c r="AH24" s="62"/>
      <c r="AI24" s="59"/>
      <c r="AJ24" s="63"/>
      <c r="AK24" s="61"/>
      <c r="AL24" s="64"/>
      <c r="AM24" s="62"/>
    </row>
    <row r="25" spans="2:39" x14ac:dyDescent="0.2">
      <c r="B25" s="229"/>
      <c r="C25" s="229"/>
      <c r="D25" s="74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75"/>
      <c r="P25" s="231"/>
      <c r="Q25" s="232"/>
      <c r="R25" s="76"/>
      <c r="S25" s="77"/>
      <c r="T25" s="78"/>
      <c r="U25" s="78"/>
      <c r="V25" s="78"/>
      <c r="W25" s="79"/>
      <c r="Y25" s="59"/>
      <c r="Z25" s="60"/>
      <c r="AA25" s="61"/>
      <c r="AB25" s="60"/>
      <c r="AC25" s="62"/>
      <c r="AD25" s="59"/>
      <c r="AE25" s="60"/>
      <c r="AF25" s="61"/>
      <c r="AG25" s="60"/>
      <c r="AH25" s="62"/>
      <c r="AI25" s="59"/>
      <c r="AJ25" s="63"/>
      <c r="AK25" s="61"/>
      <c r="AL25" s="64"/>
      <c r="AM25" s="62"/>
    </row>
    <row r="26" spans="2:39" x14ac:dyDescent="0.2">
      <c r="B26" s="229"/>
      <c r="C26" s="229"/>
      <c r="D26" s="74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75"/>
      <c r="P26" s="231"/>
      <c r="Q26" s="232"/>
      <c r="R26" s="76"/>
      <c r="S26" s="77"/>
      <c r="T26" s="78"/>
      <c r="U26" s="78"/>
      <c r="V26" s="78"/>
      <c r="W26" s="79"/>
      <c r="Y26" s="59"/>
      <c r="Z26" s="60"/>
      <c r="AA26" s="61"/>
      <c r="AB26" s="60"/>
      <c r="AC26" s="62"/>
      <c r="AD26" s="59"/>
      <c r="AE26" s="60"/>
      <c r="AF26" s="61"/>
      <c r="AG26" s="60"/>
      <c r="AH26" s="62"/>
      <c r="AI26" s="59"/>
      <c r="AJ26" s="63"/>
      <c r="AK26" s="61"/>
      <c r="AL26" s="64"/>
      <c r="AM26" s="62"/>
    </row>
    <row r="27" spans="2:39" x14ac:dyDescent="0.2">
      <c r="B27" s="229"/>
      <c r="C27" s="229"/>
      <c r="D27" s="74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75"/>
      <c r="P27" s="231"/>
      <c r="Q27" s="232"/>
      <c r="R27" s="76"/>
      <c r="S27" s="77"/>
      <c r="T27" s="78"/>
      <c r="U27" s="78"/>
      <c r="V27" s="78"/>
      <c r="W27" s="79"/>
      <c r="Y27" s="59"/>
      <c r="Z27" s="60"/>
      <c r="AA27" s="61"/>
      <c r="AB27" s="60"/>
      <c r="AC27" s="62"/>
      <c r="AD27" s="59"/>
      <c r="AE27" s="60"/>
      <c r="AF27" s="61"/>
      <c r="AG27" s="60"/>
      <c r="AH27" s="62"/>
      <c r="AI27" s="59"/>
      <c r="AJ27" s="63"/>
      <c r="AK27" s="61"/>
      <c r="AL27" s="64"/>
      <c r="AM27" s="62"/>
    </row>
    <row r="28" spans="2:39" x14ac:dyDescent="0.2">
      <c r="B28" s="229"/>
      <c r="C28" s="229"/>
      <c r="D28" s="74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75"/>
      <c r="P28" s="231"/>
      <c r="Q28" s="232"/>
      <c r="R28" s="76"/>
      <c r="S28" s="77"/>
      <c r="T28" s="78"/>
      <c r="U28" s="78"/>
      <c r="V28" s="78"/>
      <c r="W28" s="79"/>
      <c r="Y28" s="59"/>
      <c r="Z28" s="60"/>
      <c r="AA28" s="61"/>
      <c r="AB28" s="60"/>
      <c r="AC28" s="62"/>
      <c r="AD28" s="59"/>
      <c r="AE28" s="60"/>
      <c r="AF28" s="61"/>
      <c r="AG28" s="60"/>
      <c r="AH28" s="62"/>
      <c r="AI28" s="59"/>
      <c r="AJ28" s="63"/>
      <c r="AK28" s="61"/>
      <c r="AL28" s="64"/>
      <c r="AM28" s="62"/>
    </row>
    <row r="29" spans="2:39" x14ac:dyDescent="0.2">
      <c r="B29" s="229"/>
      <c r="C29" s="229"/>
      <c r="D29" s="74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75"/>
      <c r="P29" s="244"/>
      <c r="Q29" s="245"/>
      <c r="R29" s="76"/>
      <c r="S29" s="77"/>
      <c r="T29" s="78"/>
      <c r="U29" s="78"/>
      <c r="V29" s="78"/>
      <c r="W29" s="79"/>
      <c r="Y29" s="59"/>
      <c r="Z29" s="60"/>
      <c r="AA29" s="61"/>
      <c r="AB29" s="60"/>
      <c r="AC29" s="62"/>
      <c r="AD29" s="59"/>
      <c r="AE29" s="60"/>
      <c r="AF29" s="61"/>
      <c r="AG29" s="60"/>
      <c r="AH29" s="62"/>
      <c r="AI29" s="59"/>
      <c r="AJ29" s="63"/>
      <c r="AK29" s="61"/>
      <c r="AL29" s="64"/>
      <c r="AM29" s="62"/>
    </row>
    <row r="30" spans="2:39" x14ac:dyDescent="0.2">
      <c r="B30" s="80"/>
      <c r="C30" s="246" t="s">
        <v>109</v>
      </c>
      <c r="D30" s="247"/>
      <c r="E30" s="248"/>
      <c r="F30" s="81"/>
      <c r="G30" s="226"/>
      <c r="H30" s="226"/>
      <c r="I30" s="226"/>
      <c r="J30" s="226"/>
      <c r="K30" s="226"/>
      <c r="L30" s="226"/>
      <c r="M30" s="226"/>
      <c r="N30" s="226"/>
      <c r="O30" s="69"/>
      <c r="P30" s="82"/>
      <c r="Q30" s="69"/>
      <c r="R30" s="69"/>
      <c r="S30" s="81"/>
      <c r="T30" s="83"/>
      <c r="U30" s="71"/>
      <c r="V30" s="72"/>
      <c r="W30" s="83"/>
      <c r="Y30" s="59"/>
      <c r="Z30" s="60"/>
      <c r="AA30" s="61"/>
      <c r="AB30" s="60"/>
      <c r="AC30" s="62"/>
      <c r="AD30" s="59"/>
      <c r="AE30" s="60"/>
      <c r="AF30" s="61"/>
      <c r="AG30" s="60"/>
      <c r="AH30" s="62"/>
      <c r="AI30" s="59"/>
      <c r="AJ30" s="63"/>
      <c r="AK30" s="61"/>
      <c r="AL30" s="64"/>
      <c r="AM30" s="62"/>
    </row>
    <row r="31" spans="2:39" ht="12.75" customHeight="1" x14ac:dyDescent="0.2">
      <c r="B31" s="84"/>
      <c r="C31" s="249" t="s">
        <v>110</v>
      </c>
      <c r="D31" s="250"/>
      <c r="E31" s="251"/>
      <c r="F31" s="85"/>
      <c r="G31" s="252"/>
      <c r="H31" s="252"/>
      <c r="I31" s="252"/>
      <c r="J31" s="252"/>
      <c r="K31" s="252"/>
      <c r="L31" s="252"/>
      <c r="M31" s="252"/>
      <c r="N31" s="252"/>
      <c r="O31" s="86"/>
      <c r="P31" s="87"/>
      <c r="Q31" s="86"/>
      <c r="R31" s="86"/>
      <c r="S31" s="88"/>
      <c r="T31" s="89"/>
      <c r="U31" s="90"/>
      <c r="V31" s="91"/>
      <c r="W31" s="89"/>
      <c r="Y31" s="59"/>
      <c r="Z31" s="60"/>
      <c r="AA31" s="61"/>
      <c r="AB31" s="60"/>
      <c r="AC31" s="62"/>
      <c r="AD31" s="59"/>
      <c r="AE31" s="60"/>
      <c r="AF31" s="61"/>
      <c r="AG31" s="60"/>
      <c r="AH31" s="62"/>
      <c r="AI31" s="59"/>
      <c r="AJ31" s="63"/>
      <c r="AK31" s="61"/>
      <c r="AL31" s="64"/>
      <c r="AM31" s="62"/>
    </row>
    <row r="32" spans="2:39" ht="12.75" customHeight="1" x14ac:dyDescent="0.2">
      <c r="B32" s="37"/>
      <c r="C32" s="38"/>
      <c r="D32" s="38"/>
      <c r="E32" s="39"/>
      <c r="F32" s="39"/>
      <c r="G32" s="212" t="str">
        <f>IF(V3="","",V3)</f>
        <v>TOWE</v>
      </c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40"/>
      <c r="V32" s="40"/>
      <c r="W32" s="32"/>
      <c r="Y32" s="59"/>
      <c r="Z32" s="60"/>
      <c r="AA32" s="61"/>
      <c r="AB32" s="60"/>
      <c r="AC32" s="62"/>
      <c r="AD32" s="59"/>
      <c r="AE32" s="60"/>
      <c r="AF32" s="61"/>
      <c r="AG32" s="60"/>
      <c r="AH32" s="62"/>
      <c r="AI32" s="59"/>
      <c r="AJ32" s="63"/>
      <c r="AK32" s="61"/>
      <c r="AL32" s="64"/>
      <c r="AM32" s="62"/>
    </row>
    <row r="33" spans="2:39" x14ac:dyDescent="0.2">
      <c r="B33" s="41" t="s">
        <v>111</v>
      </c>
      <c r="C33" s="42"/>
      <c r="D33" s="42"/>
      <c r="E33" s="42"/>
      <c r="F33" s="42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W33" s="34"/>
      <c r="Y33" s="59"/>
      <c r="Z33" s="60"/>
      <c r="AA33" s="61"/>
      <c r="AB33" s="60"/>
      <c r="AC33" s="62"/>
      <c r="AD33" s="59"/>
      <c r="AE33" s="60"/>
      <c r="AF33" s="61"/>
      <c r="AG33" s="60"/>
      <c r="AH33" s="62"/>
      <c r="AI33" s="59"/>
      <c r="AJ33" s="63"/>
      <c r="AK33" s="61"/>
      <c r="AL33" s="64"/>
      <c r="AM33" s="62"/>
    </row>
    <row r="34" spans="2:39" x14ac:dyDescent="0.2">
      <c r="B34" s="41"/>
      <c r="C34" s="42"/>
      <c r="D34" s="42"/>
      <c r="E34" s="42"/>
      <c r="F34" s="42"/>
      <c r="G34" s="44"/>
      <c r="H34" s="23" t="s">
        <v>100</v>
      </c>
      <c r="L34" s="44"/>
      <c r="M34" s="44" t="s">
        <v>101</v>
      </c>
      <c r="W34" s="34"/>
      <c r="Y34" s="59"/>
      <c r="Z34" s="60"/>
      <c r="AA34" s="61"/>
      <c r="AB34" s="60"/>
      <c r="AC34" s="62"/>
      <c r="AD34" s="59"/>
      <c r="AE34" s="60"/>
      <c r="AF34" s="61"/>
      <c r="AG34" s="60"/>
      <c r="AH34" s="62"/>
      <c r="AI34" s="59"/>
      <c r="AJ34" s="63"/>
      <c r="AK34" s="61"/>
      <c r="AL34" s="64"/>
      <c r="AM34" s="62"/>
    </row>
    <row r="35" spans="2:39" ht="10.5" customHeight="1" x14ac:dyDescent="0.2">
      <c r="B35" s="51"/>
      <c r="C35" s="205" t="s">
        <v>102</v>
      </c>
      <c r="D35" s="205"/>
      <c r="E35" s="205"/>
      <c r="F35" s="205"/>
      <c r="G35" s="205"/>
      <c r="H35" s="53"/>
      <c r="I35" s="54"/>
      <c r="J35" s="55"/>
      <c r="K35" s="205"/>
      <c r="L35" s="205"/>
      <c r="M35" s="53">
        <v>1</v>
      </c>
      <c r="N35" s="53">
        <v>2</v>
      </c>
      <c r="O35" s="53">
        <v>3</v>
      </c>
      <c r="P35" s="206">
        <v>4</v>
      </c>
      <c r="Q35" s="207"/>
      <c r="R35" s="53">
        <v>5</v>
      </c>
      <c r="S35" s="53">
        <v>6</v>
      </c>
      <c r="T35" s="56"/>
      <c r="U35" s="57"/>
      <c r="W35" s="34"/>
      <c r="Y35" s="208"/>
      <c r="Z35" s="210"/>
      <c r="AA35" s="211"/>
      <c r="AB35" s="210"/>
      <c r="AC35" s="217"/>
      <c r="AD35" s="208"/>
      <c r="AE35" s="210"/>
      <c r="AF35" s="211"/>
      <c r="AG35" s="210"/>
      <c r="AH35" s="217"/>
      <c r="AI35" s="208"/>
      <c r="AJ35" s="219"/>
      <c r="AK35" s="211"/>
      <c r="AL35" s="220"/>
      <c r="AM35" s="217"/>
    </row>
    <row r="36" spans="2:39" ht="3" customHeight="1" x14ac:dyDescent="0.2">
      <c r="B36" s="51"/>
      <c r="M36" s="58"/>
      <c r="N36" s="58"/>
      <c r="O36" s="58"/>
      <c r="P36" s="58"/>
      <c r="Q36" s="58"/>
      <c r="W36" s="34"/>
      <c r="Y36" s="209"/>
      <c r="Z36" s="210"/>
      <c r="AA36" s="211"/>
      <c r="AB36" s="210"/>
      <c r="AC36" s="218"/>
      <c r="AD36" s="209"/>
      <c r="AE36" s="210"/>
      <c r="AF36" s="211"/>
      <c r="AG36" s="210"/>
      <c r="AH36" s="218"/>
      <c r="AI36" s="209"/>
      <c r="AJ36" s="219"/>
      <c r="AK36" s="211"/>
      <c r="AL36" s="220"/>
      <c r="AM36" s="218"/>
    </row>
    <row r="37" spans="2:39" ht="10.5" customHeight="1" x14ac:dyDescent="0.2">
      <c r="B37" s="51"/>
      <c r="C37" s="205" t="s">
        <v>103</v>
      </c>
      <c r="D37" s="205"/>
      <c r="E37" s="205"/>
      <c r="F37" s="205"/>
      <c r="G37" s="205"/>
      <c r="H37" s="53"/>
      <c r="I37" s="54"/>
      <c r="J37" s="55"/>
      <c r="K37" s="205"/>
      <c r="L37" s="205"/>
      <c r="M37" s="53">
        <v>1</v>
      </c>
      <c r="N37" s="53">
        <v>2</v>
      </c>
      <c r="O37" s="53">
        <v>3</v>
      </c>
      <c r="P37" s="206">
        <v>4</v>
      </c>
      <c r="Q37" s="207"/>
      <c r="R37" s="53">
        <v>5</v>
      </c>
      <c r="S37" s="53">
        <v>6</v>
      </c>
      <c r="T37" s="56"/>
      <c r="U37" s="57"/>
      <c r="W37" s="34"/>
      <c r="Y37" s="208"/>
      <c r="Z37" s="210"/>
      <c r="AA37" s="211"/>
      <c r="AB37" s="210"/>
      <c r="AC37" s="217"/>
      <c r="AD37" s="208"/>
      <c r="AE37" s="210"/>
      <c r="AF37" s="211"/>
      <c r="AG37" s="210"/>
      <c r="AH37" s="217"/>
      <c r="AI37" s="208"/>
      <c r="AJ37" s="219"/>
      <c r="AK37" s="211"/>
      <c r="AL37" s="220"/>
      <c r="AM37" s="217"/>
    </row>
    <row r="38" spans="2:39" ht="3" customHeight="1" x14ac:dyDescent="0.2">
      <c r="B38" s="33"/>
      <c r="D38" s="28"/>
      <c r="E38" s="28"/>
      <c r="F38" s="28"/>
      <c r="G38" s="28"/>
      <c r="N38" s="58"/>
      <c r="O38" s="58"/>
      <c r="P38" s="58"/>
      <c r="Q38" s="58"/>
      <c r="R38" s="58"/>
      <c r="V38" s="28"/>
      <c r="W38" s="34"/>
      <c r="Y38" s="209"/>
      <c r="Z38" s="210"/>
      <c r="AA38" s="211"/>
      <c r="AB38" s="210"/>
      <c r="AC38" s="218"/>
      <c r="AD38" s="209"/>
      <c r="AE38" s="210"/>
      <c r="AF38" s="211"/>
      <c r="AG38" s="210"/>
      <c r="AH38" s="218"/>
      <c r="AI38" s="209"/>
      <c r="AJ38" s="219"/>
      <c r="AK38" s="211"/>
      <c r="AL38" s="220"/>
      <c r="AM38" s="218"/>
    </row>
    <row r="39" spans="2:39" ht="12.75" customHeight="1" x14ac:dyDescent="0.2">
      <c r="B39" s="233" t="s">
        <v>104</v>
      </c>
      <c r="C39" s="233"/>
      <c r="D39" s="234" t="s">
        <v>105</v>
      </c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6"/>
      <c r="P39" s="240" t="s">
        <v>106</v>
      </c>
      <c r="Q39" s="241"/>
      <c r="R39" s="221" t="s">
        <v>107</v>
      </c>
      <c r="S39" s="222" t="s">
        <v>108</v>
      </c>
      <c r="T39" s="223"/>
      <c r="U39" s="223"/>
      <c r="V39" s="223"/>
      <c r="W39" s="224"/>
      <c r="Y39" s="59"/>
      <c r="Z39" s="60"/>
      <c r="AA39" s="61"/>
      <c r="AB39" s="60"/>
      <c r="AC39" s="62"/>
      <c r="AD39" s="59"/>
      <c r="AE39" s="60"/>
      <c r="AF39" s="61"/>
      <c r="AG39" s="60"/>
      <c r="AH39" s="62"/>
      <c r="AI39" s="59"/>
      <c r="AJ39" s="63"/>
      <c r="AK39" s="61"/>
      <c r="AL39" s="64"/>
      <c r="AM39" s="62"/>
    </row>
    <row r="40" spans="2:39" ht="12.75" customHeight="1" x14ac:dyDescent="0.2">
      <c r="B40" s="233"/>
      <c r="C40" s="233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9"/>
      <c r="P40" s="242"/>
      <c r="Q40" s="243"/>
      <c r="R40" s="221">
        <v>3</v>
      </c>
      <c r="S40" s="65">
        <v>1</v>
      </c>
      <c r="T40" s="66">
        <v>2</v>
      </c>
      <c r="U40" s="66">
        <v>3</v>
      </c>
      <c r="V40" s="66">
        <v>4</v>
      </c>
      <c r="W40" s="67"/>
      <c r="Y40" s="59"/>
      <c r="Z40" s="60"/>
      <c r="AA40" s="61"/>
      <c r="AB40" s="60"/>
      <c r="AC40" s="62"/>
      <c r="AD40" s="59"/>
      <c r="AE40" s="60"/>
      <c r="AF40" s="61"/>
      <c r="AG40" s="60"/>
      <c r="AH40" s="62"/>
      <c r="AI40" s="59"/>
      <c r="AJ40" s="63"/>
      <c r="AK40" s="61"/>
      <c r="AL40" s="64"/>
      <c r="AM40" s="62"/>
    </row>
    <row r="41" spans="2:39" ht="12.75" customHeight="1" x14ac:dyDescent="0.2">
      <c r="B41" s="225"/>
      <c r="C41" s="225"/>
      <c r="D41" s="68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69"/>
      <c r="P41" s="227"/>
      <c r="Q41" s="228"/>
      <c r="R41" s="70"/>
      <c r="S41" s="71"/>
      <c r="T41" s="72"/>
      <c r="U41" s="72"/>
      <c r="V41" s="72"/>
      <c r="W41" s="73"/>
      <c r="Y41" s="59"/>
      <c r="Z41" s="60"/>
      <c r="AA41" s="61"/>
      <c r="AB41" s="60"/>
      <c r="AC41" s="62"/>
      <c r="AD41" s="59"/>
      <c r="AE41" s="60"/>
      <c r="AF41" s="61"/>
      <c r="AG41" s="60"/>
      <c r="AH41" s="62"/>
      <c r="AI41" s="59"/>
      <c r="AJ41" s="63"/>
      <c r="AK41" s="61"/>
      <c r="AL41" s="64"/>
      <c r="AM41" s="62"/>
    </row>
    <row r="42" spans="2:39" ht="12.75" customHeight="1" x14ac:dyDescent="0.2">
      <c r="B42" s="229"/>
      <c r="C42" s="229"/>
      <c r="D42" s="74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75"/>
      <c r="P42" s="231"/>
      <c r="Q42" s="232"/>
      <c r="R42" s="76"/>
      <c r="S42" s="77"/>
      <c r="T42" s="78"/>
      <c r="U42" s="78"/>
      <c r="V42" s="78"/>
      <c r="W42" s="79"/>
      <c r="Y42" s="59"/>
      <c r="Z42" s="60"/>
      <c r="AA42" s="61"/>
      <c r="AB42" s="60"/>
      <c r="AC42" s="62"/>
      <c r="AD42" s="59"/>
      <c r="AE42" s="60"/>
      <c r="AF42" s="61"/>
      <c r="AG42" s="60"/>
      <c r="AH42" s="62"/>
      <c r="AI42" s="59"/>
      <c r="AJ42" s="63"/>
      <c r="AK42" s="61"/>
      <c r="AL42" s="64"/>
      <c r="AM42" s="62"/>
    </row>
    <row r="43" spans="2:39" ht="12.75" customHeight="1" x14ac:dyDescent="0.2">
      <c r="B43" s="229"/>
      <c r="C43" s="229"/>
      <c r="D43" s="74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75"/>
      <c r="P43" s="231"/>
      <c r="Q43" s="232"/>
      <c r="R43" s="76"/>
      <c r="S43" s="77"/>
      <c r="T43" s="78"/>
      <c r="U43" s="78"/>
      <c r="V43" s="78"/>
      <c r="W43" s="79"/>
      <c r="Y43" s="59"/>
      <c r="Z43" s="60"/>
      <c r="AA43" s="61"/>
      <c r="AB43" s="60"/>
      <c r="AC43" s="62"/>
      <c r="AD43" s="59"/>
      <c r="AE43" s="60"/>
      <c r="AF43" s="61"/>
      <c r="AG43" s="60"/>
      <c r="AH43" s="62"/>
      <c r="AI43" s="59"/>
      <c r="AJ43" s="63"/>
      <c r="AK43" s="61"/>
      <c r="AL43" s="64"/>
      <c r="AM43" s="62"/>
    </row>
    <row r="44" spans="2:39" ht="12.75" customHeight="1" x14ac:dyDescent="0.2">
      <c r="B44" s="229"/>
      <c r="C44" s="229"/>
      <c r="D44" s="74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75"/>
      <c r="P44" s="231"/>
      <c r="Q44" s="232"/>
      <c r="R44" s="76"/>
      <c r="S44" s="77"/>
      <c r="T44" s="78"/>
      <c r="U44" s="78"/>
      <c r="V44" s="78"/>
      <c r="W44" s="79"/>
      <c r="Y44" s="59"/>
      <c r="Z44" s="60"/>
      <c r="AA44" s="61"/>
      <c r="AB44" s="60"/>
      <c r="AC44" s="62"/>
      <c r="AD44" s="59"/>
      <c r="AE44" s="60"/>
      <c r="AF44" s="61"/>
      <c r="AG44" s="60"/>
      <c r="AH44" s="62"/>
      <c r="AI44" s="59"/>
      <c r="AJ44" s="63"/>
      <c r="AK44" s="61"/>
      <c r="AL44" s="64"/>
      <c r="AM44" s="62"/>
    </row>
    <row r="45" spans="2:39" ht="12.75" customHeight="1" x14ac:dyDescent="0.2">
      <c r="B45" s="229"/>
      <c r="C45" s="229"/>
      <c r="D45" s="74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75"/>
      <c r="P45" s="231"/>
      <c r="Q45" s="232"/>
      <c r="R45" s="76"/>
      <c r="S45" s="77"/>
      <c r="T45" s="78"/>
      <c r="U45" s="78"/>
      <c r="V45" s="78"/>
      <c r="W45" s="79"/>
      <c r="Y45" s="59"/>
      <c r="Z45" s="60"/>
      <c r="AA45" s="61"/>
      <c r="AB45" s="60"/>
      <c r="AC45" s="62"/>
      <c r="AD45" s="59"/>
      <c r="AE45" s="60"/>
      <c r="AF45" s="61"/>
      <c r="AG45" s="60"/>
      <c r="AH45" s="62"/>
      <c r="AI45" s="59"/>
      <c r="AJ45" s="63"/>
      <c r="AK45" s="61"/>
      <c r="AL45" s="64"/>
      <c r="AM45" s="62"/>
    </row>
    <row r="46" spans="2:39" x14ac:dyDescent="0.2">
      <c r="B46" s="229"/>
      <c r="C46" s="229"/>
      <c r="D46" s="74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75"/>
      <c r="P46" s="231"/>
      <c r="Q46" s="232"/>
      <c r="R46" s="76"/>
      <c r="S46" s="77"/>
      <c r="T46" s="78"/>
      <c r="U46" s="78"/>
      <c r="V46" s="78"/>
      <c r="W46" s="79"/>
      <c r="Y46" s="59"/>
      <c r="Z46" s="60"/>
      <c r="AA46" s="61"/>
      <c r="AB46" s="60"/>
      <c r="AC46" s="62"/>
      <c r="AD46" s="59"/>
      <c r="AE46" s="60"/>
      <c r="AF46" s="61"/>
      <c r="AG46" s="60"/>
      <c r="AH46" s="62"/>
      <c r="AI46" s="59"/>
      <c r="AJ46" s="63"/>
      <c r="AK46" s="61"/>
      <c r="AL46" s="64"/>
      <c r="AM46" s="62"/>
    </row>
    <row r="47" spans="2:39" x14ac:dyDescent="0.2">
      <c r="B47" s="229"/>
      <c r="C47" s="229"/>
      <c r="D47" s="74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75"/>
      <c r="P47" s="231"/>
      <c r="Q47" s="232"/>
      <c r="R47" s="76"/>
      <c r="S47" s="77"/>
      <c r="T47" s="78"/>
      <c r="U47" s="78"/>
      <c r="V47" s="78"/>
      <c r="W47" s="79"/>
      <c r="Y47" s="59"/>
      <c r="Z47" s="60"/>
      <c r="AA47" s="61"/>
      <c r="AB47" s="60"/>
      <c r="AC47" s="62"/>
      <c r="AD47" s="59"/>
      <c r="AE47" s="60"/>
      <c r="AF47" s="61"/>
      <c r="AG47" s="60"/>
      <c r="AH47" s="62"/>
      <c r="AI47" s="59"/>
      <c r="AJ47" s="63"/>
      <c r="AK47" s="61"/>
      <c r="AL47" s="64"/>
      <c r="AM47" s="62"/>
    </row>
    <row r="48" spans="2:39" x14ac:dyDescent="0.2">
      <c r="B48" s="229"/>
      <c r="C48" s="229"/>
      <c r="D48" s="74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75"/>
      <c r="P48" s="231"/>
      <c r="Q48" s="232"/>
      <c r="R48" s="76"/>
      <c r="S48" s="77"/>
      <c r="T48" s="78"/>
      <c r="U48" s="78"/>
      <c r="V48" s="78"/>
      <c r="W48" s="79"/>
      <c r="Y48" s="59"/>
      <c r="Z48" s="60"/>
      <c r="AA48" s="61"/>
      <c r="AB48" s="60"/>
      <c r="AC48" s="62"/>
      <c r="AD48" s="59"/>
      <c r="AE48" s="60"/>
      <c r="AF48" s="61"/>
      <c r="AG48" s="60"/>
      <c r="AH48" s="62"/>
      <c r="AI48" s="59"/>
      <c r="AJ48" s="63"/>
      <c r="AK48" s="61"/>
      <c r="AL48" s="64"/>
      <c r="AM48" s="62"/>
    </row>
    <row r="49" spans="2:55" x14ac:dyDescent="0.2">
      <c r="B49" s="229"/>
      <c r="C49" s="229"/>
      <c r="D49" s="74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75"/>
      <c r="P49" s="231"/>
      <c r="Q49" s="232"/>
      <c r="R49" s="76"/>
      <c r="S49" s="77"/>
      <c r="T49" s="78"/>
      <c r="U49" s="78"/>
      <c r="V49" s="78"/>
      <c r="W49" s="79"/>
      <c r="Y49" s="59"/>
      <c r="Z49" s="60"/>
      <c r="AA49" s="61"/>
      <c r="AB49" s="60"/>
      <c r="AC49" s="62"/>
      <c r="AD49" s="59"/>
      <c r="AE49" s="60"/>
      <c r="AF49" s="61"/>
      <c r="AG49" s="60"/>
      <c r="AH49" s="62"/>
      <c r="AI49" s="59"/>
      <c r="AJ49" s="63"/>
      <c r="AK49" s="61"/>
      <c r="AL49" s="64"/>
      <c r="AM49" s="62"/>
    </row>
    <row r="50" spans="2:55" x14ac:dyDescent="0.2">
      <c r="B50" s="229"/>
      <c r="C50" s="229"/>
      <c r="D50" s="74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75"/>
      <c r="P50" s="231"/>
      <c r="Q50" s="232"/>
      <c r="R50" s="76"/>
      <c r="S50" s="77"/>
      <c r="T50" s="78"/>
      <c r="U50" s="78"/>
      <c r="V50" s="78"/>
      <c r="W50" s="79"/>
      <c r="Y50" s="59"/>
      <c r="Z50" s="60"/>
      <c r="AA50" s="61"/>
      <c r="AB50" s="60"/>
      <c r="AC50" s="62"/>
      <c r="AD50" s="59"/>
      <c r="AE50" s="60"/>
      <c r="AF50" s="61"/>
      <c r="AG50" s="60"/>
      <c r="AH50" s="62"/>
      <c r="AI50" s="59"/>
      <c r="AJ50" s="63"/>
      <c r="AK50" s="61"/>
      <c r="AL50" s="64"/>
      <c r="AM50" s="62"/>
    </row>
    <row r="51" spans="2:55" x14ac:dyDescent="0.2">
      <c r="B51" s="229"/>
      <c r="C51" s="229"/>
      <c r="D51" s="74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75"/>
      <c r="P51" s="231"/>
      <c r="Q51" s="232"/>
      <c r="R51" s="76"/>
      <c r="S51" s="77"/>
      <c r="T51" s="78"/>
      <c r="U51" s="78"/>
      <c r="V51" s="78"/>
      <c r="W51" s="79"/>
      <c r="Y51" s="59"/>
      <c r="Z51" s="60"/>
      <c r="AA51" s="61"/>
      <c r="AB51" s="60"/>
      <c r="AC51" s="62"/>
      <c r="AD51" s="59"/>
      <c r="AE51" s="60"/>
      <c r="AF51" s="61"/>
      <c r="AG51" s="60"/>
      <c r="AH51" s="62"/>
      <c r="AI51" s="59"/>
      <c r="AJ51" s="63"/>
      <c r="AK51" s="61"/>
      <c r="AL51" s="64"/>
      <c r="AM51" s="62"/>
    </row>
    <row r="52" spans="2:55" x14ac:dyDescent="0.2">
      <c r="B52" s="229"/>
      <c r="C52" s="229"/>
      <c r="D52" s="74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75"/>
      <c r="P52" s="244"/>
      <c r="Q52" s="245"/>
      <c r="R52" s="76"/>
      <c r="S52" s="77"/>
      <c r="T52" s="78"/>
      <c r="U52" s="78"/>
      <c r="V52" s="78"/>
      <c r="W52" s="79"/>
      <c r="Y52" s="59"/>
      <c r="Z52" s="60"/>
      <c r="AA52" s="61"/>
      <c r="AB52" s="60"/>
      <c r="AC52" s="62"/>
      <c r="AD52" s="59"/>
      <c r="AE52" s="60"/>
      <c r="AF52" s="61"/>
      <c r="AG52" s="60"/>
      <c r="AH52" s="62"/>
      <c r="AI52" s="59"/>
      <c r="AJ52" s="63"/>
      <c r="AK52" s="61"/>
      <c r="AL52" s="64"/>
      <c r="AM52" s="62"/>
    </row>
    <row r="53" spans="2:55" x14ac:dyDescent="0.2">
      <c r="B53" s="80"/>
      <c r="C53" s="246" t="s">
        <v>109</v>
      </c>
      <c r="D53" s="247"/>
      <c r="E53" s="248"/>
      <c r="F53" s="81"/>
      <c r="G53" s="226"/>
      <c r="H53" s="226"/>
      <c r="I53" s="226"/>
      <c r="J53" s="226"/>
      <c r="K53" s="226"/>
      <c r="L53" s="226"/>
      <c r="M53" s="226"/>
      <c r="N53" s="226"/>
      <c r="O53" s="69"/>
      <c r="P53" s="82"/>
      <c r="Q53" s="69"/>
      <c r="R53" s="69"/>
      <c r="S53" s="81"/>
      <c r="T53" s="83"/>
      <c r="U53" s="71"/>
      <c r="V53" s="72"/>
      <c r="W53" s="83"/>
      <c r="Y53" s="59"/>
      <c r="Z53" s="60"/>
      <c r="AA53" s="61"/>
      <c r="AB53" s="60"/>
      <c r="AC53" s="62"/>
      <c r="AD53" s="59"/>
      <c r="AE53" s="60"/>
      <c r="AF53" s="61"/>
      <c r="AG53" s="60"/>
      <c r="AH53" s="62"/>
      <c r="AI53" s="59"/>
      <c r="AJ53" s="63"/>
      <c r="AK53" s="61"/>
      <c r="AL53" s="64"/>
      <c r="AM53" s="62"/>
    </row>
    <row r="54" spans="2:55" ht="12.75" customHeight="1" x14ac:dyDescent="0.2">
      <c r="B54" s="84"/>
      <c r="C54" s="249" t="s">
        <v>110</v>
      </c>
      <c r="D54" s="250"/>
      <c r="E54" s="251"/>
      <c r="F54" s="85"/>
      <c r="G54" s="252"/>
      <c r="H54" s="252"/>
      <c r="I54" s="252"/>
      <c r="J54" s="252"/>
      <c r="K54" s="252"/>
      <c r="L54" s="252"/>
      <c r="M54" s="252"/>
      <c r="N54" s="252"/>
      <c r="O54" s="86"/>
      <c r="P54" s="87"/>
      <c r="Q54" s="86"/>
      <c r="R54" s="86"/>
      <c r="S54" s="88"/>
      <c r="T54" s="89"/>
      <c r="U54" s="90"/>
      <c r="V54" s="91"/>
      <c r="W54" s="89"/>
      <c r="X54" s="92"/>
      <c r="Y54" s="93"/>
      <c r="Z54" s="94"/>
      <c r="AA54" s="95"/>
      <c r="AB54" s="94"/>
      <c r="AC54" s="96"/>
      <c r="AD54" s="93"/>
      <c r="AE54" s="94"/>
      <c r="AF54" s="95"/>
      <c r="AG54" s="94"/>
      <c r="AH54" s="96"/>
      <c r="AI54" s="93"/>
      <c r="AJ54" s="97"/>
      <c r="AK54" s="95"/>
      <c r="AL54" s="98"/>
      <c r="AM54" s="96"/>
    </row>
    <row r="55" spans="2:55" ht="3" customHeight="1" x14ac:dyDescent="0.2">
      <c r="B55" s="99"/>
      <c r="C55" s="100"/>
      <c r="D55" s="259" t="s">
        <v>112</v>
      </c>
      <c r="E55" s="259"/>
      <c r="F55" s="259"/>
      <c r="G55" s="259"/>
      <c r="H55" s="259"/>
      <c r="I55" s="259"/>
      <c r="J55" s="260" t="s">
        <v>113</v>
      </c>
      <c r="K55" s="260"/>
      <c r="L55" s="260"/>
      <c r="M55" s="260"/>
      <c r="N55" s="101"/>
      <c r="O55" s="101"/>
      <c r="P55" s="101"/>
      <c r="Q55" s="101"/>
      <c r="R55" s="101"/>
      <c r="S55" s="101"/>
      <c r="T55" s="260" t="s">
        <v>114</v>
      </c>
      <c r="U55" s="260"/>
      <c r="V55" s="260"/>
      <c r="Z55" s="34"/>
      <c r="AA55" s="33"/>
      <c r="AB55" s="40"/>
      <c r="AC55" s="40"/>
      <c r="AD55" s="40"/>
      <c r="AE55" s="40"/>
      <c r="AF55" s="40"/>
      <c r="AG55" s="40"/>
      <c r="AH55" s="40"/>
      <c r="AI55" s="40"/>
      <c r="AJ55" s="102"/>
      <c r="AK55" s="40"/>
      <c r="AL55" s="40"/>
      <c r="AM55" s="32"/>
      <c r="AR55" s="29"/>
      <c r="AU55" s="103"/>
      <c r="AV55" s="104"/>
      <c r="AW55" s="104"/>
      <c r="AX55" s="104"/>
      <c r="AY55" s="104"/>
      <c r="AZ55" s="104"/>
      <c r="BA55" s="104"/>
      <c r="BB55" s="29"/>
      <c r="BC55" s="26"/>
    </row>
    <row r="56" spans="2:55" ht="10.5" customHeight="1" x14ac:dyDescent="0.2">
      <c r="B56" s="33"/>
      <c r="D56" s="256"/>
      <c r="E56" s="256"/>
      <c r="F56" s="256"/>
      <c r="G56" s="256"/>
      <c r="H56" s="256"/>
      <c r="I56" s="256"/>
      <c r="J56" s="257"/>
      <c r="K56" s="257"/>
      <c r="L56" s="257"/>
      <c r="M56" s="257"/>
      <c r="N56" s="258"/>
      <c r="O56" s="258"/>
      <c r="P56" s="258"/>
      <c r="Q56" s="27"/>
      <c r="T56" s="257"/>
      <c r="U56" s="257"/>
      <c r="V56" s="257"/>
      <c r="W56" s="258"/>
      <c r="X56" s="258"/>
      <c r="Y56" s="258"/>
      <c r="AA56" s="33"/>
      <c r="AB56" s="253" t="s">
        <v>115</v>
      </c>
      <c r="AC56" s="253"/>
      <c r="AD56" s="253"/>
      <c r="AE56" s="253"/>
      <c r="AF56" s="253"/>
      <c r="AG56" s="253"/>
      <c r="AH56" s="253"/>
      <c r="AI56" s="105"/>
      <c r="AJ56" s="254" t="s">
        <v>116</v>
      </c>
      <c r="AK56" s="253"/>
      <c r="AL56" s="253"/>
      <c r="AM56" s="255"/>
    </row>
    <row r="57" spans="2:55" ht="3" customHeight="1" x14ac:dyDescent="0.2">
      <c r="B57" s="33"/>
      <c r="D57" s="256" t="s">
        <v>117</v>
      </c>
      <c r="E57" s="256"/>
      <c r="F57" s="256"/>
      <c r="G57" s="256"/>
      <c r="H57" s="256"/>
      <c r="I57" s="256"/>
      <c r="J57" s="257" t="s">
        <v>113</v>
      </c>
      <c r="K57" s="257"/>
      <c r="L57" s="257"/>
      <c r="M57" s="257"/>
      <c r="N57" s="27"/>
      <c r="O57" s="27"/>
      <c r="P57" s="27"/>
      <c r="Q57" s="27"/>
      <c r="T57" s="257" t="s">
        <v>114</v>
      </c>
      <c r="U57" s="257"/>
      <c r="V57" s="257"/>
      <c r="W57" s="27"/>
      <c r="X57" s="27"/>
      <c r="Y57" s="27"/>
      <c r="AA57" s="33"/>
      <c r="AB57" s="253"/>
      <c r="AC57" s="253"/>
      <c r="AD57" s="253"/>
      <c r="AE57" s="253"/>
      <c r="AF57" s="253"/>
      <c r="AG57" s="253"/>
      <c r="AH57" s="253"/>
      <c r="AI57" s="105"/>
      <c r="AJ57" s="254"/>
      <c r="AK57" s="253"/>
      <c r="AL57" s="253"/>
      <c r="AM57" s="255"/>
    </row>
    <row r="58" spans="2:55" ht="10.5" customHeight="1" x14ac:dyDescent="0.2">
      <c r="B58" s="33"/>
      <c r="D58" s="256"/>
      <c r="E58" s="256"/>
      <c r="F58" s="256"/>
      <c r="G58" s="256"/>
      <c r="H58" s="256"/>
      <c r="I58" s="256"/>
      <c r="J58" s="257"/>
      <c r="K58" s="257"/>
      <c r="L58" s="257"/>
      <c r="M58" s="257"/>
      <c r="N58" s="258"/>
      <c r="O58" s="258"/>
      <c r="P58" s="258"/>
      <c r="Q58" s="27"/>
      <c r="T58" s="257"/>
      <c r="U58" s="257"/>
      <c r="V58" s="257"/>
      <c r="W58" s="258"/>
      <c r="X58" s="258"/>
      <c r="Y58" s="258"/>
      <c r="AA58" s="33"/>
      <c r="AB58" s="253"/>
      <c r="AC58" s="253"/>
      <c r="AD58" s="253"/>
      <c r="AE58" s="253"/>
      <c r="AF58" s="253"/>
      <c r="AG58" s="253"/>
      <c r="AH58" s="253"/>
      <c r="AI58" s="105"/>
      <c r="AJ58" s="254"/>
      <c r="AK58" s="253"/>
      <c r="AL58" s="253"/>
      <c r="AM58" s="255"/>
    </row>
    <row r="59" spans="2:55" ht="3" customHeight="1" x14ac:dyDescent="0.2">
      <c r="B59" s="33"/>
      <c r="D59" s="256" t="s">
        <v>30</v>
      </c>
      <c r="E59" s="256"/>
      <c r="F59" s="256"/>
      <c r="G59" s="256"/>
      <c r="H59" s="256"/>
      <c r="I59" s="256"/>
      <c r="J59" s="256" t="s">
        <v>89</v>
      </c>
      <c r="K59" s="256"/>
      <c r="L59" s="256"/>
      <c r="M59" s="256"/>
      <c r="N59" s="27"/>
      <c r="O59" s="27"/>
      <c r="P59" s="27"/>
      <c r="Q59" s="27"/>
      <c r="T59" s="256" t="s">
        <v>90</v>
      </c>
      <c r="U59" s="256"/>
      <c r="V59" s="256"/>
      <c r="W59" s="27"/>
      <c r="X59" s="27"/>
      <c r="Y59" s="27"/>
      <c r="AA59" s="33"/>
      <c r="AB59" s="106"/>
      <c r="AC59" s="106"/>
      <c r="AD59" s="106"/>
      <c r="AE59" s="106"/>
      <c r="AF59" s="106"/>
      <c r="AG59" s="106"/>
      <c r="AH59" s="106"/>
      <c r="AI59" s="106"/>
      <c r="AJ59" s="107"/>
      <c r="AK59" s="106"/>
      <c r="AL59" s="106"/>
      <c r="AM59" s="34"/>
      <c r="AR59" s="29"/>
      <c r="AU59" s="103"/>
      <c r="AV59" s="104"/>
      <c r="AW59" s="104"/>
      <c r="AX59" s="104"/>
      <c r="AY59" s="104"/>
      <c r="AZ59" s="104"/>
      <c r="BA59" s="104"/>
      <c r="BB59" s="29"/>
      <c r="BC59" s="26"/>
    </row>
    <row r="60" spans="2:55" ht="12.75" customHeight="1" x14ac:dyDescent="0.2">
      <c r="B60" s="33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8"/>
      <c r="O60" s="258"/>
      <c r="P60" s="258"/>
      <c r="Q60" s="27"/>
      <c r="T60" s="256"/>
      <c r="U60" s="256"/>
      <c r="V60" s="256"/>
      <c r="W60" s="108"/>
      <c r="X60" s="108"/>
      <c r="Y60" s="108"/>
      <c r="AA60" s="33"/>
      <c r="AB60" s="106"/>
      <c r="AC60" s="106"/>
      <c r="AD60" s="106"/>
      <c r="AE60" s="106"/>
      <c r="AF60" s="106"/>
      <c r="AG60" s="106"/>
      <c r="AH60" s="106"/>
      <c r="AI60" s="106"/>
      <c r="AJ60" s="107"/>
      <c r="AK60" s="109"/>
      <c r="AL60" s="110"/>
      <c r="AM60" s="34"/>
    </row>
    <row r="61" spans="2:55" ht="3" customHeight="1" x14ac:dyDescent="0.2">
      <c r="B61" s="33"/>
      <c r="D61" s="256" t="s">
        <v>118</v>
      </c>
      <c r="E61" s="256"/>
      <c r="F61" s="256"/>
      <c r="G61" s="256"/>
      <c r="H61" s="256"/>
      <c r="I61" s="256"/>
      <c r="J61" s="256"/>
      <c r="K61" s="256"/>
      <c r="L61" s="256"/>
      <c r="M61" s="256"/>
      <c r="N61" s="27"/>
      <c r="O61" s="27"/>
      <c r="P61" s="27"/>
      <c r="Q61" s="27"/>
      <c r="AA61" s="33"/>
      <c r="AB61" s="111"/>
      <c r="AJ61" s="33"/>
      <c r="AK61" s="33"/>
      <c r="AL61" s="34"/>
      <c r="AM61" s="34"/>
    </row>
    <row r="62" spans="2:55" ht="10.5" customHeight="1" x14ac:dyDescent="0.2">
      <c r="B62" s="33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AA62" s="33"/>
      <c r="AB62" s="112"/>
      <c r="AC62" s="112"/>
      <c r="AD62" s="112"/>
      <c r="AE62" s="112"/>
      <c r="AF62" s="112"/>
      <c r="AG62" s="112"/>
      <c r="AH62" s="112"/>
      <c r="AI62" s="113"/>
      <c r="AJ62" s="114"/>
      <c r="AK62" s="65"/>
      <c r="AL62" s="67"/>
      <c r="AM62" s="34"/>
    </row>
    <row r="63" spans="2:55" ht="3" customHeight="1" x14ac:dyDescent="0.2">
      <c r="B63" s="35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36"/>
      <c r="AA63" s="35"/>
      <c r="AB63" s="28"/>
      <c r="AC63" s="28"/>
      <c r="AD63" s="28"/>
      <c r="AE63" s="28"/>
      <c r="AF63" s="28"/>
      <c r="AG63" s="115"/>
      <c r="AH63" s="115"/>
      <c r="AI63" s="28"/>
      <c r="AJ63" s="35"/>
      <c r="AK63" s="116"/>
      <c r="AL63" s="116"/>
      <c r="AM63" s="36"/>
    </row>
    <row r="64" spans="2:55" ht="2.25" customHeight="1" x14ac:dyDescent="0.2">
      <c r="B64" s="102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117"/>
      <c r="AB64" s="117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2"/>
    </row>
    <row r="65" spans="2:56" ht="12.75" customHeight="1" x14ac:dyDescent="0.2">
      <c r="B65" s="261" t="s">
        <v>119</v>
      </c>
      <c r="C65" s="262"/>
      <c r="D65" s="262"/>
      <c r="E65" s="262"/>
      <c r="F65" s="262"/>
      <c r="G65" s="262"/>
      <c r="H65" s="262"/>
      <c r="I65" s="262"/>
      <c r="J65" s="263" t="str">
        <f>VLOOKUP(H1,AS:BE,9,0)</f>
        <v>HAHI</v>
      </c>
      <c r="K65" s="263"/>
      <c r="L65" s="263"/>
      <c r="M65" s="263"/>
      <c r="N65" s="263"/>
      <c r="O65" s="263"/>
      <c r="P65" s="263"/>
      <c r="Q65" s="263"/>
      <c r="R65" s="263"/>
      <c r="S65" s="263"/>
      <c r="T65" s="263"/>
      <c r="U65" s="198"/>
      <c r="V65" s="198"/>
      <c r="W65" s="198"/>
      <c r="AF65" s="27"/>
      <c r="AG65" s="27"/>
      <c r="AH65" s="27"/>
      <c r="AI65" s="27"/>
      <c r="AJ65" s="27"/>
      <c r="AK65" s="27"/>
      <c r="AL65" s="27"/>
      <c r="AM65" s="34"/>
    </row>
    <row r="66" spans="2:56" ht="3" customHeight="1" x14ac:dyDescent="0.2">
      <c r="B66" s="118"/>
      <c r="C66" s="101"/>
      <c r="D66" s="101"/>
      <c r="E66" s="101"/>
      <c r="F66" s="101"/>
      <c r="G66" s="101"/>
      <c r="H66" s="101"/>
      <c r="I66" s="101"/>
      <c r="J66" s="119"/>
      <c r="AM66" s="34"/>
    </row>
    <row r="67" spans="2:56" ht="2.25" customHeight="1" x14ac:dyDescent="0.2">
      <c r="B67" s="118"/>
      <c r="C67" s="101"/>
      <c r="D67" s="101"/>
      <c r="E67" s="101"/>
      <c r="F67" s="101"/>
      <c r="G67" s="101"/>
      <c r="H67" s="101"/>
      <c r="I67" s="101"/>
      <c r="J67" s="119"/>
      <c r="AA67" s="120"/>
      <c r="AB67" s="120"/>
      <c r="AM67" s="34"/>
    </row>
    <row r="68" spans="2:56" ht="12.75" customHeight="1" x14ac:dyDescent="0.2">
      <c r="B68" s="261" t="s">
        <v>120</v>
      </c>
      <c r="C68" s="262"/>
      <c r="D68" s="262"/>
      <c r="E68" s="262"/>
      <c r="F68" s="262"/>
      <c r="G68" s="262"/>
      <c r="H68" s="262"/>
      <c r="I68" s="262"/>
      <c r="J68" s="263" t="str">
        <f>VLOOKUP(H1,AS:BE,9,0)</f>
        <v>HAHI</v>
      </c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198" t="s">
        <v>94</v>
      </c>
      <c r="V68" s="198"/>
      <c r="W68" s="198"/>
      <c r="X68" s="78"/>
      <c r="Z68" s="78"/>
      <c r="AA68" s="78"/>
      <c r="AB68" s="78"/>
      <c r="AC68" s="78"/>
      <c r="AD68" s="78"/>
      <c r="AF68" s="112"/>
      <c r="AG68" s="112"/>
      <c r="AH68" s="112"/>
      <c r="AI68" s="112"/>
      <c r="AJ68" s="112"/>
      <c r="AK68" s="112"/>
      <c r="AL68" s="112"/>
      <c r="AM68" s="34"/>
    </row>
    <row r="69" spans="2:56" ht="3" customHeight="1" x14ac:dyDescent="0.2">
      <c r="B69" s="33"/>
      <c r="J69" s="119"/>
      <c r="AM69" s="34"/>
    </row>
    <row r="70" spans="2:56" ht="2.25" customHeight="1" x14ac:dyDescent="0.2">
      <c r="B70" s="33"/>
      <c r="J70" s="119"/>
      <c r="AA70" s="120"/>
      <c r="AB70" s="120"/>
      <c r="AM70" s="34"/>
    </row>
    <row r="71" spans="2:56" ht="12.75" customHeight="1" x14ac:dyDescent="0.2">
      <c r="B71" s="261" t="s">
        <v>121</v>
      </c>
      <c r="C71" s="262"/>
      <c r="D71" s="262"/>
      <c r="E71" s="262"/>
      <c r="F71" s="262"/>
      <c r="G71" s="262"/>
      <c r="H71" s="262"/>
      <c r="I71" s="262"/>
      <c r="J71" s="263" t="str">
        <f>VLOOKUP(H1,AS:BE,9,0)</f>
        <v>HAHI</v>
      </c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198"/>
      <c r="V71" s="198"/>
      <c r="W71" s="198"/>
      <c r="AF71" s="27"/>
      <c r="AG71" s="27"/>
      <c r="AH71" s="27"/>
      <c r="AI71" s="27"/>
      <c r="AJ71" s="27"/>
      <c r="AK71" s="27"/>
      <c r="AL71" s="27"/>
      <c r="AM71" s="34"/>
    </row>
    <row r="72" spans="2:56" ht="2.25" customHeight="1" x14ac:dyDescent="0.2">
      <c r="B72" s="33"/>
      <c r="J72" s="119"/>
      <c r="AA72" s="120"/>
      <c r="AB72" s="120"/>
      <c r="AM72" s="34"/>
    </row>
    <row r="73" spans="2:56" ht="12.75" customHeight="1" x14ac:dyDescent="0.2">
      <c r="B73" s="261" t="s">
        <v>122</v>
      </c>
      <c r="C73" s="262"/>
      <c r="D73" s="262"/>
      <c r="E73" s="262"/>
      <c r="F73" s="262"/>
      <c r="G73" s="262"/>
      <c r="H73" s="262"/>
      <c r="I73" s="262"/>
      <c r="J73" s="263" t="str">
        <f>VLOOKUP(H1,AS:BE,9,0)</f>
        <v>HAHI</v>
      </c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198" t="s">
        <v>97</v>
      </c>
      <c r="V73" s="198"/>
      <c r="W73" s="198"/>
      <c r="X73" s="78"/>
      <c r="Z73" s="78"/>
      <c r="AA73" s="78"/>
      <c r="AB73" s="78"/>
      <c r="AC73" s="78"/>
      <c r="AD73" s="78"/>
      <c r="AF73" s="112"/>
      <c r="AG73" s="112"/>
      <c r="AH73" s="112"/>
      <c r="AI73" s="112"/>
      <c r="AJ73" s="112"/>
      <c r="AK73" s="112"/>
      <c r="AL73" s="112"/>
      <c r="AM73" s="34"/>
    </row>
    <row r="74" spans="2:56" ht="3" customHeight="1" x14ac:dyDescent="0.2">
      <c r="B74" s="35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36"/>
      <c r="AR74" s="29"/>
      <c r="AU74" s="103"/>
      <c r="AV74" s="104"/>
      <c r="AW74" s="104"/>
      <c r="AX74" s="104"/>
      <c r="AY74" s="104"/>
      <c r="AZ74" s="104"/>
      <c r="BA74" s="104"/>
      <c r="BB74" s="29"/>
      <c r="BC74" s="26"/>
    </row>
    <row r="75" spans="2:56" s="121" customFormat="1" x14ac:dyDescent="0.2">
      <c r="B75" s="121" t="s">
        <v>123</v>
      </c>
      <c r="AM75" s="122" t="s">
        <v>124</v>
      </c>
      <c r="AP75" s="123"/>
      <c r="AQ75" s="124"/>
      <c r="AR75" s="29"/>
      <c r="AS75" s="23"/>
      <c r="AT75" s="27"/>
      <c r="AU75" s="103"/>
      <c r="AV75" s="104"/>
      <c r="AW75" s="104"/>
      <c r="AX75" s="104"/>
      <c r="AY75" s="104"/>
      <c r="AZ75" s="104"/>
      <c r="BA75" s="104"/>
      <c r="BB75" s="29"/>
      <c r="BC75" s="26"/>
      <c r="BD75" s="23"/>
    </row>
    <row r="76" spans="2:56" x14ac:dyDescent="0.2">
      <c r="AR76" s="29"/>
      <c r="AU76" s="103"/>
      <c r="AV76" s="104"/>
      <c r="AW76" s="104"/>
      <c r="AX76" s="104"/>
      <c r="AY76" s="104"/>
      <c r="AZ76" s="104"/>
      <c r="BA76" s="104"/>
      <c r="BB76" s="29"/>
      <c r="BC76" s="26"/>
    </row>
    <row r="77" spans="2:56" x14ac:dyDescent="0.2">
      <c r="AR77" s="29"/>
      <c r="AU77" s="103"/>
      <c r="AV77" s="104"/>
      <c r="AW77" s="104"/>
      <c r="AX77" s="104"/>
      <c r="AY77" s="104"/>
      <c r="AZ77" s="104"/>
      <c r="BA77" s="104"/>
      <c r="BB77" s="29"/>
      <c r="BC77" s="26"/>
    </row>
    <row r="78" spans="2:56" x14ac:dyDescent="0.2">
      <c r="AR78" s="29"/>
      <c r="AU78" s="103"/>
      <c r="AV78" s="104"/>
      <c r="AW78" s="104"/>
      <c r="AX78" s="104"/>
      <c r="AY78" s="104"/>
      <c r="AZ78" s="104"/>
      <c r="BA78" s="104"/>
      <c r="BB78" s="29"/>
      <c r="BC78" s="26"/>
    </row>
    <row r="79" spans="2:56" x14ac:dyDescent="0.2">
      <c r="AR79" s="29"/>
      <c r="AU79" s="103"/>
      <c r="AV79" s="104"/>
      <c r="AW79" s="104"/>
      <c r="AX79" s="104"/>
      <c r="AY79" s="104"/>
      <c r="AZ79" s="104"/>
      <c r="BA79" s="104"/>
      <c r="BB79" s="29"/>
      <c r="BC79" s="26"/>
    </row>
    <row r="80" spans="2:56" x14ac:dyDescent="0.2">
      <c r="AR80" s="29"/>
      <c r="AU80" s="103"/>
      <c r="AV80" s="104"/>
      <c r="AW80" s="104"/>
      <c r="AX80" s="104"/>
      <c r="AY80" s="104"/>
      <c r="AZ80" s="104"/>
      <c r="BA80" s="104"/>
      <c r="BB80" s="29"/>
      <c r="BC80" s="26"/>
    </row>
    <row r="81" spans="44:55" x14ac:dyDescent="0.2">
      <c r="AR81" s="29"/>
      <c r="AU81" s="103"/>
      <c r="AV81" s="104"/>
      <c r="AW81" s="104"/>
      <c r="AX81" s="104"/>
      <c r="AY81" s="104"/>
      <c r="AZ81" s="104"/>
      <c r="BA81" s="104"/>
      <c r="BB81" s="29"/>
      <c r="BC81" s="26"/>
    </row>
    <row r="82" spans="44:55" x14ac:dyDescent="0.2">
      <c r="AR82" s="29"/>
      <c r="AU82" s="103"/>
      <c r="AV82" s="104"/>
      <c r="AW82" s="104"/>
      <c r="AX82" s="104"/>
      <c r="AY82" s="104"/>
      <c r="AZ82" s="104"/>
      <c r="BA82" s="104"/>
      <c r="BB82" s="29"/>
      <c r="BC82" s="26"/>
    </row>
    <row r="83" spans="44:55" x14ac:dyDescent="0.2">
      <c r="AR83" s="29"/>
      <c r="AU83" s="103"/>
      <c r="AV83" s="104"/>
      <c r="AW83" s="104"/>
      <c r="AX83" s="104"/>
      <c r="AY83" s="104"/>
      <c r="AZ83" s="104"/>
      <c r="BA83" s="104"/>
      <c r="BB83" s="29"/>
      <c r="BC83" s="26"/>
    </row>
    <row r="84" spans="44:55" x14ac:dyDescent="0.2">
      <c r="AR84" s="29"/>
      <c r="AU84" s="103"/>
      <c r="AV84" s="104"/>
      <c r="AW84" s="104"/>
      <c r="AX84" s="104"/>
      <c r="AY84" s="104"/>
      <c r="AZ84" s="104"/>
      <c r="BA84" s="104"/>
    </row>
    <row r="85" spans="44:55" x14ac:dyDescent="0.2">
      <c r="AR85" s="29"/>
      <c r="AU85" s="103"/>
      <c r="AV85" s="104"/>
      <c r="AW85" s="104"/>
      <c r="AX85" s="104"/>
      <c r="AY85" s="104"/>
      <c r="AZ85" s="104"/>
      <c r="BA85" s="104"/>
    </row>
    <row r="86" spans="44:55" x14ac:dyDescent="0.2">
      <c r="AR86" s="29"/>
      <c r="AU86" s="103"/>
      <c r="AV86" s="104"/>
      <c r="AW86" s="104"/>
      <c r="AX86" s="104"/>
      <c r="AY86" s="104"/>
      <c r="AZ86" s="104"/>
      <c r="BA86" s="104"/>
    </row>
    <row r="87" spans="44:55" x14ac:dyDescent="0.2">
      <c r="AR87" s="29"/>
      <c r="AU87" s="103"/>
      <c r="AV87" s="104"/>
      <c r="AW87" s="104"/>
      <c r="AX87" s="104"/>
      <c r="AY87" s="104"/>
      <c r="AZ87" s="104"/>
      <c r="BA87" s="104"/>
    </row>
    <row r="101" spans="44:56" x14ac:dyDescent="0.2">
      <c r="AR101" s="29"/>
      <c r="AT101" s="30"/>
    </row>
    <row r="102" spans="44:56" x14ac:dyDescent="0.2">
      <c r="AR102" s="29"/>
      <c r="AT102" s="30"/>
    </row>
    <row r="103" spans="44:56" x14ac:dyDescent="0.2">
      <c r="AR103" s="29" t="s">
        <v>125</v>
      </c>
      <c r="AS103" s="23" t="s">
        <v>126</v>
      </c>
      <c r="AT103" s="27" t="s">
        <v>26</v>
      </c>
      <c r="AU103" s="29" t="s">
        <v>27</v>
      </c>
      <c r="AV103" s="23" t="s">
        <v>28</v>
      </c>
      <c r="AW103" s="23" t="s">
        <v>32</v>
      </c>
      <c r="AX103" s="23" t="s">
        <v>43</v>
      </c>
      <c r="AY103" s="23" t="s">
        <v>127</v>
      </c>
      <c r="AZ103" s="23" t="s">
        <v>128</v>
      </c>
      <c r="BA103" s="23" t="s">
        <v>129</v>
      </c>
      <c r="BB103" s="23" t="s">
        <v>130</v>
      </c>
      <c r="BC103" s="23" t="s">
        <v>131</v>
      </c>
      <c r="BD103" s="23" t="s">
        <v>132</v>
      </c>
    </row>
    <row r="104" spans="44:56" x14ac:dyDescent="0.2">
      <c r="AR104" s="29" t="str">
        <f>'M14 Version 1'!A17</f>
        <v>M14-1</v>
      </c>
      <c r="AS104" s="23">
        <f>'M14 Version 1'!D17</f>
        <v>1</v>
      </c>
      <c r="AT104" s="52" t="str">
        <f>'M14 Version 1'!F17</f>
        <v>A</v>
      </c>
      <c r="AU104" s="103" t="str">
        <f>'M14 Version 1'!I17</f>
        <v>09:30</v>
      </c>
      <c r="AV104" s="104">
        <f>'M14 Version 1'!L17</f>
        <v>1</v>
      </c>
      <c r="AW104" s="104" t="str">
        <f>'M14 Version 1'!N17</f>
        <v>MTVL</v>
      </c>
      <c r="AX104" s="104" t="str">
        <f>'M14 Version 1'!R17</f>
        <v>TOWE</v>
      </c>
      <c r="AY104" s="104" t="str">
        <f>'M14 Version 1'!AB17</f>
        <v>RIST</v>
      </c>
      <c r="AZ104" s="104" t="str">
        <f>'M14 Version 1'!AF17</f>
        <v>HHT</v>
      </c>
      <c r="BA104" s="104" t="str">
        <f>'M14 Version 1'!AK17</f>
        <v>HAHI</v>
      </c>
      <c r="BB104" s="29" t="str">
        <f>AR104</f>
        <v>M14-1</v>
      </c>
      <c r="BC104" s="26">
        <v>45829</v>
      </c>
      <c r="BD104" s="23" t="str">
        <f>IF(OR(AV104=3,AV104=4),"LAFU1 / Feld ","PEPE2 / Feld ")</f>
        <v xml:space="preserve">PEPE2 / Feld </v>
      </c>
    </row>
    <row r="105" spans="44:56" x14ac:dyDescent="0.2">
      <c r="AR105" s="29" t="str">
        <f>'M14 Version 1'!A18</f>
        <v>M14-1</v>
      </c>
      <c r="AS105" s="23">
        <f>'M14 Version 1'!D18</f>
        <v>2</v>
      </c>
      <c r="AT105" s="52" t="str">
        <f>'M14 Version 1'!F18</f>
        <v>A</v>
      </c>
      <c r="AU105" s="103" t="str">
        <f>'M14 Version 1'!I18</f>
        <v>09:30</v>
      </c>
      <c r="AV105" s="104">
        <f>'M14 Version 1'!L18</f>
        <v>2</v>
      </c>
      <c r="AW105" s="104" t="str">
        <f>'M14 Version 1'!N18</f>
        <v>HTS</v>
      </c>
      <c r="AX105" s="104" t="str">
        <f>'M14 Version 1'!R18</f>
        <v>BWB</v>
      </c>
      <c r="AY105" s="104" t="str">
        <f>'M14 Version 1'!AB18</f>
        <v>HAHI</v>
      </c>
      <c r="AZ105" s="104" t="str">
        <f>'M14 Version 1'!AF18</f>
        <v>MTVL</v>
      </c>
      <c r="BA105" s="104" t="str">
        <f>'M14 Version 1'!AK18</f>
        <v>BCH</v>
      </c>
      <c r="BB105" s="29" t="str">
        <f t="shared" ref="BB105:BB109" si="0">AR105</f>
        <v>M14-1</v>
      </c>
      <c r="BC105" s="26">
        <v>45829</v>
      </c>
      <c r="BD105" s="23" t="str">
        <f t="shared" ref="BD105:BD109" si="1">IF(OR(AV105=3,AV105=4),"LAFU1 / Feld ","PEPE2 / Feld ")</f>
        <v xml:space="preserve">PEPE2 / Feld </v>
      </c>
    </row>
    <row r="106" spans="44:56" x14ac:dyDescent="0.2">
      <c r="AR106" s="29" t="str">
        <f>'M14 Version 1'!A19</f>
        <v>M14-1</v>
      </c>
      <c r="AS106" s="23">
        <f>'M14 Version 1'!D19</f>
        <v>5</v>
      </c>
      <c r="AT106" s="52" t="str">
        <f>'M14 Version 1'!F19</f>
        <v>A</v>
      </c>
      <c r="AU106" s="103" t="str">
        <f>'M14 Version 1'!I19</f>
        <v>11:30</v>
      </c>
      <c r="AV106" s="104">
        <f>'M14 Version 1'!L19</f>
        <v>1</v>
      </c>
      <c r="AW106" s="104" t="str">
        <f>'M14 Version 1'!N19</f>
        <v>HTS</v>
      </c>
      <c r="AX106" s="104" t="str">
        <f>'M14 Version 1'!R19</f>
        <v>MTVL</v>
      </c>
      <c r="AY106" s="104" t="str">
        <f>'M14 Version 1'!AB19</f>
        <v>RIST</v>
      </c>
      <c r="AZ106" s="104" t="str">
        <f>'M14 Version 1'!AF19</f>
        <v>HHT</v>
      </c>
      <c r="BA106" s="104" t="str">
        <f>'M14 Version 1'!AK19</f>
        <v>BCH</v>
      </c>
      <c r="BB106" s="29" t="str">
        <f t="shared" si="0"/>
        <v>M14-1</v>
      </c>
      <c r="BC106" s="26">
        <v>45829</v>
      </c>
      <c r="BD106" s="23" t="str">
        <f t="shared" si="1"/>
        <v xml:space="preserve">PEPE2 / Feld </v>
      </c>
    </row>
    <row r="107" spans="44:56" x14ac:dyDescent="0.2">
      <c r="AR107" s="29" t="str">
        <f>'M14 Version 1'!A20</f>
        <v>M14-1</v>
      </c>
      <c r="AS107" s="23">
        <f>'M14 Version 1'!D20</f>
        <v>6</v>
      </c>
      <c r="AT107" s="52" t="str">
        <f>'M14 Version 1'!F20</f>
        <v>A</v>
      </c>
      <c r="AU107" s="103" t="str">
        <f>'M14 Version 1'!I20</f>
        <v>11:30</v>
      </c>
      <c r="AV107" s="104">
        <f>'M14 Version 1'!L20</f>
        <v>2</v>
      </c>
      <c r="AW107" s="104" t="str">
        <f>'M14 Version 1'!N20</f>
        <v>BWB</v>
      </c>
      <c r="AX107" s="104" t="str">
        <f>'M14 Version 1'!R20</f>
        <v>TOWE</v>
      </c>
      <c r="AY107" s="104" t="str">
        <f>'M14 Version 1'!AB20</f>
        <v>HAHI</v>
      </c>
      <c r="AZ107" s="104" t="str">
        <f>'M14 Version 1'!AF20</f>
        <v>MTVL</v>
      </c>
      <c r="BA107" s="104" t="str">
        <f>'M14 Version 1'!AK20</f>
        <v>AMTV</v>
      </c>
      <c r="BB107" s="29" t="str">
        <f t="shared" si="0"/>
        <v>M14-1</v>
      </c>
      <c r="BC107" s="26">
        <v>45829</v>
      </c>
      <c r="BD107" s="23" t="str">
        <f t="shared" si="1"/>
        <v xml:space="preserve">PEPE2 / Feld </v>
      </c>
    </row>
    <row r="108" spans="44:56" x14ac:dyDescent="0.2">
      <c r="AR108" s="29" t="str">
        <f>'M14 Version 1'!A21</f>
        <v>M14-1</v>
      </c>
      <c r="AS108" s="23">
        <f>'M14 Version 1'!D21</f>
        <v>9</v>
      </c>
      <c r="AT108" s="52" t="str">
        <f>'M14 Version 1'!F21</f>
        <v>A</v>
      </c>
      <c r="AU108" s="103" t="str">
        <f>'M14 Version 1'!I21</f>
        <v>13:30</v>
      </c>
      <c r="AV108" s="104">
        <f>'M14 Version 1'!L21</f>
        <v>1</v>
      </c>
      <c r="AW108" s="104" t="str">
        <f>'M14 Version 1'!N21</f>
        <v>TOWE</v>
      </c>
      <c r="AX108" s="104" t="str">
        <f>'M14 Version 1'!R21</f>
        <v>HTS</v>
      </c>
      <c r="AY108" s="104" t="str">
        <f>'M14 Version 1'!AB21</f>
        <v>ETV</v>
      </c>
      <c r="AZ108" s="104" t="str">
        <f>'M14 Version 1'!AF21</f>
        <v>HAPI</v>
      </c>
      <c r="BA108" s="104" t="str">
        <f>'M14 Version 1'!AK21</f>
        <v>TSGB</v>
      </c>
      <c r="BB108" s="29" t="str">
        <f t="shared" si="0"/>
        <v>M14-1</v>
      </c>
      <c r="BC108" s="26">
        <v>45829</v>
      </c>
      <c r="BD108" s="23" t="str">
        <f t="shared" si="1"/>
        <v xml:space="preserve">PEPE2 / Feld </v>
      </c>
    </row>
    <row r="109" spans="44:56" x14ac:dyDescent="0.2">
      <c r="AR109" s="29" t="str">
        <f>'M14 Version 1'!A22</f>
        <v>M14-1</v>
      </c>
      <c r="AS109" s="23">
        <f>'M14 Version 1'!D22</f>
        <v>10</v>
      </c>
      <c r="AT109" s="52" t="str">
        <f>'M14 Version 1'!F22</f>
        <v>A</v>
      </c>
      <c r="AU109" s="103" t="str">
        <f>'M14 Version 1'!I22</f>
        <v>13:30</v>
      </c>
      <c r="AV109" s="104">
        <f>'M14 Version 1'!L22</f>
        <v>2</v>
      </c>
      <c r="AW109" s="104" t="str">
        <f>'M14 Version 1'!N22</f>
        <v>MTVL</v>
      </c>
      <c r="AX109" s="104" t="str">
        <f>'M14 Version 1'!R22</f>
        <v>BWB</v>
      </c>
      <c r="AY109" s="104" t="str">
        <f>'M14 Version 1'!AB22</f>
        <v>HTS</v>
      </c>
      <c r="AZ109" s="104" t="str">
        <f>'M14 Version 1'!AF22</f>
        <v>AMTV</v>
      </c>
      <c r="BA109" s="104" t="str">
        <f>'M14 Version 1'!AK22</f>
        <v>HAHI</v>
      </c>
      <c r="BB109" s="29" t="str">
        <f t="shared" si="0"/>
        <v>M14-1</v>
      </c>
      <c r="BC109" s="26">
        <v>45829</v>
      </c>
      <c r="BD109" s="23" t="str">
        <f t="shared" si="1"/>
        <v xml:space="preserve">PEPE2 / Feld </v>
      </c>
    </row>
    <row r="110" spans="44:56" x14ac:dyDescent="0.2">
      <c r="AR110" s="29" t="str">
        <f>'M14 Version 1'!A26</f>
        <v>M14-1</v>
      </c>
      <c r="AS110" s="23">
        <f>'M14 Version 1'!D26</f>
        <v>3</v>
      </c>
      <c r="AT110" s="52" t="str">
        <f>'M14 Version 1'!F26</f>
        <v>D</v>
      </c>
      <c r="AU110" s="103" t="str">
        <f>'M14 Version 1'!I26</f>
        <v>10:30</v>
      </c>
      <c r="AV110" s="104">
        <f>'M14 Version 1'!L26</f>
        <v>1</v>
      </c>
      <c r="AW110" s="104" t="str">
        <f>'M14 Version 1'!N26</f>
        <v>HAHI</v>
      </c>
      <c r="AX110" s="104" t="str">
        <f>'M14 Version 1'!R26</f>
        <v>TSGB</v>
      </c>
      <c r="AY110" s="104" t="str">
        <f>'M14 Version 1'!AB26</f>
        <v>MTVL</v>
      </c>
      <c r="AZ110" s="104" t="str">
        <f>'M14 Version 1'!AF26</f>
        <v>RIST</v>
      </c>
      <c r="BA110" s="104" t="str">
        <f>'M14 Version 1'!AK26</f>
        <v>MTVL</v>
      </c>
      <c r="BB110" s="29" t="str">
        <f t="shared" ref="BB110:BB125" si="2">AR110</f>
        <v>M14-1</v>
      </c>
      <c r="BC110" s="26">
        <v>45829</v>
      </c>
      <c r="BD110" s="23" t="str">
        <f t="shared" ref="BD110:BD125" si="3">IF(OR(AV110=3,AV110=4),"LAFU1 / Feld ","PEPE2 / Feld ")</f>
        <v xml:space="preserve">PEPE2 / Feld </v>
      </c>
    </row>
    <row r="111" spans="44:56" ht="13.9" customHeight="1" x14ac:dyDescent="0.2">
      <c r="AR111" s="29" t="str">
        <f>'M14 Version 1'!A27</f>
        <v>M14-1</v>
      </c>
      <c r="AS111" s="23">
        <f>'M14 Version 1'!D27</f>
        <v>4</v>
      </c>
      <c r="AT111" s="52" t="str">
        <f>'M14 Version 1'!F27</f>
        <v>D</v>
      </c>
      <c r="AU111" s="103" t="str">
        <f>'M14 Version 1'!I27</f>
        <v>10:30</v>
      </c>
      <c r="AV111" s="104">
        <f>'M14 Version 1'!L27</f>
        <v>2</v>
      </c>
      <c r="AW111" s="104" t="str">
        <f>'M14 Version 1'!N27</f>
        <v>BCH</v>
      </c>
      <c r="AX111" s="104" t="str">
        <f>'M14 Version 1'!R27</f>
        <v>AMTV</v>
      </c>
      <c r="AY111" s="104" t="str">
        <f>'M14 Version 1'!AB27</f>
        <v>HHT</v>
      </c>
      <c r="AZ111" s="104" t="str">
        <f>'M14 Version 1'!AF27</f>
        <v>HAHI</v>
      </c>
      <c r="BA111" s="104" t="str">
        <f>'M14 Version 1'!AK27</f>
        <v>HTS</v>
      </c>
      <c r="BB111" s="29" t="str">
        <f t="shared" si="2"/>
        <v>M14-1</v>
      </c>
      <c r="BC111" s="26">
        <v>45829</v>
      </c>
      <c r="BD111" s="23" t="str">
        <f t="shared" si="3"/>
        <v xml:space="preserve">PEPE2 / Feld </v>
      </c>
    </row>
    <row r="112" spans="44:56" x14ac:dyDescent="0.2">
      <c r="AR112" s="29" t="str">
        <f>'M14 Version 1'!A28</f>
        <v>M14-1</v>
      </c>
      <c r="AS112" s="23">
        <f>'M14 Version 1'!D28</f>
        <v>7</v>
      </c>
      <c r="AT112" s="52" t="str">
        <f>'M14 Version 1'!F28</f>
        <v>D</v>
      </c>
      <c r="AU112" s="103" t="str">
        <f>'M14 Version 1'!I28</f>
        <v>12:30</v>
      </c>
      <c r="AV112" s="104">
        <f>'M14 Version 1'!L28</f>
        <v>1</v>
      </c>
      <c r="AW112" s="104" t="str">
        <f>'M14 Version 1'!N28</f>
        <v>BCH</v>
      </c>
      <c r="AX112" s="104" t="str">
        <f>'M14 Version 1'!R28</f>
        <v>HAHI</v>
      </c>
      <c r="AY112" s="104" t="str">
        <f>'M14 Version 1'!AB28</f>
        <v>MTVL</v>
      </c>
      <c r="AZ112" s="104" t="str">
        <f>'M14 Version 1'!AF28</f>
        <v>RIST</v>
      </c>
      <c r="BA112" s="104" t="str">
        <f>'M14 Version 1'!AK28</f>
        <v>HTS</v>
      </c>
      <c r="BB112" s="29" t="str">
        <f t="shared" si="2"/>
        <v>M14-1</v>
      </c>
      <c r="BC112" s="26">
        <v>45829</v>
      </c>
      <c r="BD112" s="23" t="str">
        <f t="shared" si="3"/>
        <v xml:space="preserve">PEPE2 / Feld </v>
      </c>
    </row>
    <row r="113" spans="44:56" x14ac:dyDescent="0.2">
      <c r="AR113" s="29" t="str">
        <f>'M14 Version 1'!A29</f>
        <v>M14-1</v>
      </c>
      <c r="AS113" s="23">
        <f>'M14 Version 1'!D29</f>
        <v>8</v>
      </c>
      <c r="AT113" s="52" t="str">
        <f>'M14 Version 1'!F29</f>
        <v>D</v>
      </c>
      <c r="AU113" s="103" t="str">
        <f>'M14 Version 1'!I29</f>
        <v>12:30</v>
      </c>
      <c r="AV113" s="104">
        <f>'M14 Version 1'!L29</f>
        <v>2</v>
      </c>
      <c r="AW113" s="104" t="str">
        <f>'M14 Version 1'!N29</f>
        <v>AMTV</v>
      </c>
      <c r="AX113" s="104" t="str">
        <f>'M14 Version 1'!R29</f>
        <v>TSGB</v>
      </c>
      <c r="AY113" s="104" t="str">
        <f>'M14 Version 1'!AB29</f>
        <v>HHT</v>
      </c>
      <c r="AZ113" s="104" t="str">
        <f>'M14 Version 1'!AF29</f>
        <v>HAHI</v>
      </c>
      <c r="BA113" s="104" t="str">
        <f>'M14 Version 1'!AK29</f>
        <v>BWB</v>
      </c>
      <c r="BB113" s="29" t="str">
        <f t="shared" si="2"/>
        <v>M14-1</v>
      </c>
      <c r="BC113" s="26">
        <v>45829</v>
      </c>
      <c r="BD113" s="23" t="str">
        <f t="shared" si="3"/>
        <v xml:space="preserve">PEPE2 / Feld </v>
      </c>
    </row>
    <row r="114" spans="44:56" x14ac:dyDescent="0.2">
      <c r="AR114" s="29" t="str">
        <f>'M14 Version 1'!A30</f>
        <v>M14-1</v>
      </c>
      <c r="AS114" s="23">
        <f>'M14 Version 1'!D30</f>
        <v>11</v>
      </c>
      <c r="AT114" s="52" t="str">
        <f>'M14 Version 1'!F30</f>
        <v>D</v>
      </c>
      <c r="AU114" s="103" t="str">
        <f>'M14 Version 1'!I30</f>
        <v>14:30</v>
      </c>
      <c r="AV114" s="104">
        <f>'M14 Version 1'!L30</f>
        <v>1</v>
      </c>
      <c r="AW114" s="104" t="str">
        <f>'M14 Version 1'!N30</f>
        <v>TSGB</v>
      </c>
      <c r="AX114" s="104" t="str">
        <f>'M14 Version 1'!R30</f>
        <v>BCH</v>
      </c>
      <c r="AY114" s="104" t="str">
        <f>'M14 Version 1'!AB30</f>
        <v>AMTV</v>
      </c>
      <c r="AZ114" s="104" t="str">
        <f>'M14 Version 1'!AF30</f>
        <v>HTS</v>
      </c>
      <c r="BA114" s="104" t="str">
        <f>'M14 Version 1'!AK30</f>
        <v>TOWE</v>
      </c>
      <c r="BB114" s="29" t="str">
        <f t="shared" si="2"/>
        <v>M14-1</v>
      </c>
      <c r="BC114" s="26">
        <v>45829</v>
      </c>
      <c r="BD114" s="23" t="str">
        <f t="shared" si="3"/>
        <v xml:space="preserve">PEPE2 / Feld </v>
      </c>
    </row>
    <row r="115" spans="44:56" x14ac:dyDescent="0.2">
      <c r="AR115" s="29" t="str">
        <f>'M14 Version 1'!A31</f>
        <v>M14-1</v>
      </c>
      <c r="AS115" s="23">
        <f>'M14 Version 1'!D31</f>
        <v>12</v>
      </c>
      <c r="AT115" s="52" t="str">
        <f>'M14 Version 1'!F31</f>
        <v>D</v>
      </c>
      <c r="AU115" s="103" t="str">
        <f>'M14 Version 1'!I31</f>
        <v>14:30</v>
      </c>
      <c r="AV115" s="104">
        <f>'M14 Version 1'!L31</f>
        <v>2</v>
      </c>
      <c r="AW115" s="104" t="str">
        <f>'M14 Version 1'!N31</f>
        <v>HAHI</v>
      </c>
      <c r="AX115" s="104" t="str">
        <f>'M14 Version 1'!R31</f>
        <v>AMTV</v>
      </c>
      <c r="AY115" s="104" t="str">
        <f>'M14 Version 1'!AB31</f>
        <v>ETV</v>
      </c>
      <c r="AZ115" s="104" t="str">
        <f>'M14 Version 1'!AF31</f>
        <v>HAPI</v>
      </c>
      <c r="BA115" s="104" t="str">
        <f>'M14 Version 1'!AK31</f>
        <v>MTVL</v>
      </c>
      <c r="BB115" s="29" t="str">
        <f t="shared" si="2"/>
        <v>M14-1</v>
      </c>
      <c r="BC115" s="26">
        <v>45829</v>
      </c>
      <c r="BD115" s="23" t="str">
        <f t="shared" si="3"/>
        <v xml:space="preserve">PEPE2 / Feld </v>
      </c>
    </row>
    <row r="116" spans="44:56" x14ac:dyDescent="0.2">
      <c r="AR116" s="29" t="str">
        <f>'M14 Version 1'!A35</f>
        <v>M14-1</v>
      </c>
      <c r="AS116" s="23">
        <f>'M14 Version 1'!D35</f>
        <v>13</v>
      </c>
      <c r="AT116" s="52" t="str">
        <f>'M14 Version 1'!F35</f>
        <v>B</v>
      </c>
      <c r="AU116" s="103" t="str">
        <f>'M14 Version 1'!I35</f>
        <v>15:30</v>
      </c>
      <c r="AV116" s="104">
        <f>'M14 Version 1'!L35</f>
        <v>1</v>
      </c>
      <c r="AW116" s="104" t="str">
        <f>'M14 Version 1'!N35</f>
        <v>HHT</v>
      </c>
      <c r="AX116" s="104" t="str">
        <f>'M14 Version 1'!R35</f>
        <v>BSV</v>
      </c>
      <c r="AY116" s="104" t="str">
        <f>'M14 Version 1'!AB35</f>
        <v>AMTV</v>
      </c>
      <c r="AZ116" s="104" t="str">
        <f>'M14 Version 1'!AF35</f>
        <v>ETV</v>
      </c>
      <c r="BA116" s="104" t="str">
        <f>'M14 Version 1'!AK35</f>
        <v>SCAL</v>
      </c>
      <c r="BB116" s="29" t="str">
        <f t="shared" si="2"/>
        <v>M14-1</v>
      </c>
      <c r="BC116" s="26">
        <v>45829</v>
      </c>
      <c r="BD116" s="23" t="str">
        <f t="shared" si="3"/>
        <v xml:space="preserve">PEPE2 / Feld </v>
      </c>
    </row>
    <row r="117" spans="44:56" x14ac:dyDescent="0.2">
      <c r="AR117" s="29" t="str">
        <f>'M14 Version 1'!A36</f>
        <v>M14-1</v>
      </c>
      <c r="AS117" s="23">
        <f>'M14 Version 1'!D36</f>
        <v>14</v>
      </c>
      <c r="AT117" s="52" t="str">
        <f>'M14 Version 1'!F36</f>
        <v>B</v>
      </c>
      <c r="AU117" s="103" t="str">
        <f>'M14 Version 1'!I36</f>
        <v>15:30</v>
      </c>
      <c r="AV117" s="104">
        <f>'M14 Version 1'!L36</f>
        <v>2</v>
      </c>
      <c r="AW117" s="104" t="str">
        <f>'M14 Version 1'!N36</f>
        <v>ETV</v>
      </c>
      <c r="AX117" s="104" t="str">
        <f>'M14 Version 1'!R36</f>
        <v>ATSV</v>
      </c>
      <c r="AY117" s="104" t="str">
        <f>'M14 Version 1'!AB36</f>
        <v>HAPI</v>
      </c>
      <c r="AZ117" s="104" t="str">
        <f>'M14 Version 1'!AF36</f>
        <v>HTS</v>
      </c>
      <c r="BA117" s="104" t="str">
        <f>'M14 Version 1'!AK36</f>
        <v>RIST</v>
      </c>
      <c r="BB117" s="29" t="str">
        <f t="shared" si="2"/>
        <v>M14-1</v>
      </c>
      <c r="BC117" s="26">
        <v>45829</v>
      </c>
      <c r="BD117" s="23" t="str">
        <f t="shared" si="3"/>
        <v xml:space="preserve">PEPE2 / Feld </v>
      </c>
    </row>
    <row r="118" spans="44:56" x14ac:dyDescent="0.2">
      <c r="AR118" s="29" t="str">
        <f>'M14 Version 1'!A37</f>
        <v>M14-1</v>
      </c>
      <c r="AS118" s="23">
        <f>'M14 Version 1'!D37</f>
        <v>17</v>
      </c>
      <c r="AT118" s="52" t="str">
        <f>'M14 Version 1'!F37</f>
        <v>B</v>
      </c>
      <c r="AU118" s="103" t="str">
        <f>'M14 Version 1'!I37</f>
        <v>17:30</v>
      </c>
      <c r="AV118" s="104">
        <f>'M14 Version 1'!L37</f>
        <v>1</v>
      </c>
      <c r="AW118" s="104" t="str">
        <f>'M14 Version 1'!N37</f>
        <v>ETV</v>
      </c>
      <c r="AX118" s="104" t="str">
        <f>'M14 Version 1'!R37</f>
        <v>HHT</v>
      </c>
      <c r="AY118" s="104" t="str">
        <f>'M14 Version 1'!AB37</f>
        <v>ATSV</v>
      </c>
      <c r="AZ118" s="104" t="str">
        <f>'M14 Version 1'!AF37</f>
        <v>SCAL</v>
      </c>
      <c r="BA118" s="104" t="str">
        <f>'M14 Version 1'!AK37</f>
        <v>RIST</v>
      </c>
      <c r="BB118" s="29" t="str">
        <f t="shared" si="2"/>
        <v>M14-1</v>
      </c>
      <c r="BC118" s="26">
        <v>45829</v>
      </c>
      <c r="BD118" s="23" t="str">
        <f t="shared" si="3"/>
        <v xml:space="preserve">PEPE2 / Feld </v>
      </c>
    </row>
    <row r="119" spans="44:56" x14ac:dyDescent="0.2">
      <c r="AR119" s="29" t="str">
        <f>'M14 Version 1'!A38</f>
        <v>M14-1</v>
      </c>
      <c r="AS119" s="23">
        <f>'M14 Version 1'!D38</f>
        <v>18</v>
      </c>
      <c r="AT119" s="52" t="str">
        <f>'M14 Version 1'!F38</f>
        <v>B</v>
      </c>
      <c r="AU119" s="103" t="str">
        <f>'M14 Version 1'!I38</f>
        <v>17:30</v>
      </c>
      <c r="AV119" s="104">
        <f>'M14 Version 1'!L38</f>
        <v>2</v>
      </c>
      <c r="AW119" s="104" t="str">
        <f>'M14 Version 1'!N38</f>
        <v>ATSV</v>
      </c>
      <c r="AX119" s="104" t="str">
        <f>'M14 Version 1'!R38</f>
        <v>BSV</v>
      </c>
      <c r="AY119" s="104" t="str">
        <f>'M14 Version 1'!AB38</f>
        <v>BWB</v>
      </c>
      <c r="AZ119" s="104" t="str">
        <f>'M14 Version 1'!AF38</f>
        <v>BCH</v>
      </c>
      <c r="BA119" s="104" t="str">
        <f>'M14 Version 1'!AK38</f>
        <v>HAPI</v>
      </c>
      <c r="BB119" s="29" t="str">
        <f t="shared" si="2"/>
        <v>M14-1</v>
      </c>
      <c r="BC119" s="26">
        <v>45829</v>
      </c>
      <c r="BD119" s="23" t="str">
        <f t="shared" si="3"/>
        <v xml:space="preserve">PEPE2 / Feld </v>
      </c>
    </row>
    <row r="120" spans="44:56" x14ac:dyDescent="0.2">
      <c r="AR120" s="29" t="str">
        <f>'M14 Version 1'!A39</f>
        <v>M14-1</v>
      </c>
      <c r="AS120" s="23">
        <f>'M14 Version 1'!D39</f>
        <v>21</v>
      </c>
      <c r="AT120" s="52" t="str">
        <f>'M14 Version 1'!F39</f>
        <v>B</v>
      </c>
      <c r="AU120" s="103" t="str">
        <f>'M14 Version 1'!I39</f>
        <v>19:30</v>
      </c>
      <c r="AV120" s="104">
        <f>'M14 Version 1'!L39</f>
        <v>1</v>
      </c>
      <c r="AW120" s="104" t="str">
        <f>'M14 Version 1'!N39</f>
        <v>BSV</v>
      </c>
      <c r="AX120" s="104" t="str">
        <f>'M14 Version 1'!R39</f>
        <v>ETV</v>
      </c>
      <c r="AY120" s="104" t="str">
        <f>'M14 Version 1'!AB39</f>
        <v>ATSV</v>
      </c>
      <c r="AZ120" s="104" t="str">
        <f>'M14 Version 1'!AF39</f>
        <v>SCAL</v>
      </c>
      <c r="BA120" s="104" t="str">
        <f>'M14 Version 1'!AK39</f>
        <v>NTSV</v>
      </c>
      <c r="BB120" s="29" t="str">
        <f t="shared" si="2"/>
        <v>M14-1</v>
      </c>
      <c r="BC120" s="26">
        <v>45829</v>
      </c>
      <c r="BD120" s="23" t="str">
        <f t="shared" si="3"/>
        <v xml:space="preserve">PEPE2 / Feld </v>
      </c>
    </row>
    <row r="121" spans="44:56" x14ac:dyDescent="0.2">
      <c r="AR121" s="29" t="str">
        <f>'M14 Version 1'!A40</f>
        <v>M14-1</v>
      </c>
      <c r="AS121" s="23">
        <f>'M14 Version 1'!D40</f>
        <v>22</v>
      </c>
      <c r="AT121" s="52" t="str">
        <f>'M14 Version 1'!F40</f>
        <v>B</v>
      </c>
      <c r="AU121" s="103" t="str">
        <f>'M14 Version 1'!I40</f>
        <v>19:30</v>
      </c>
      <c r="AV121" s="104">
        <f>'M14 Version 1'!L40</f>
        <v>2</v>
      </c>
      <c r="AW121" s="104" t="str">
        <f>'M14 Version 1'!N40</f>
        <v>HHT</v>
      </c>
      <c r="AX121" s="104" t="str">
        <f>'M14 Version 1'!R40</f>
        <v>ATSV</v>
      </c>
      <c r="AY121" s="104" t="str">
        <f>'M14 Version 1'!AB40</f>
        <v>BCH</v>
      </c>
      <c r="AZ121" s="104" t="str">
        <f>'M14 Version 1'!AF40</f>
        <v>BWB</v>
      </c>
      <c r="BA121" s="104" t="str">
        <f>'M14 Version 1'!AK40</f>
        <v>SCAL</v>
      </c>
      <c r="BB121" s="29" t="str">
        <f t="shared" si="2"/>
        <v>M14-1</v>
      </c>
      <c r="BC121" s="26">
        <v>45829</v>
      </c>
      <c r="BD121" s="23" t="str">
        <f t="shared" si="3"/>
        <v xml:space="preserve">PEPE2 / Feld </v>
      </c>
    </row>
    <row r="122" spans="44:56" x14ac:dyDescent="0.2">
      <c r="AR122" s="29" t="str">
        <f>'M14 Version 1'!A44</f>
        <v>M14-1</v>
      </c>
      <c r="AS122" s="23">
        <f>'M14 Version 1'!D44</f>
        <v>15</v>
      </c>
      <c r="AT122" s="52" t="str">
        <f>'M14 Version 1'!F44</f>
        <v>C</v>
      </c>
      <c r="AU122" s="103" t="str">
        <f>'M14 Version 1'!I44</f>
        <v>16:30</v>
      </c>
      <c r="AV122" s="104">
        <f>'M14 Version 1'!L44</f>
        <v>3</v>
      </c>
      <c r="AW122" s="104" t="str">
        <f>'M14 Version 1'!N44</f>
        <v>SCAL</v>
      </c>
      <c r="AX122" s="104" t="str">
        <f>'M14 Version 1'!R44</f>
        <v>NTSV</v>
      </c>
      <c r="AY122" s="104" t="str">
        <f>'M14 Version 1'!AB44</f>
        <v>HAPI</v>
      </c>
      <c r="AZ122" s="104" t="str">
        <f>'M14 Version 1'!AF44</f>
        <v>ETV</v>
      </c>
      <c r="BA122" s="104" t="str">
        <f>'M14 Version 1'!AK44</f>
        <v>HHT</v>
      </c>
      <c r="BB122" s="29" t="str">
        <f t="shared" si="2"/>
        <v>M14-1</v>
      </c>
      <c r="BC122" s="26">
        <v>45829</v>
      </c>
      <c r="BD122" s="23" t="str">
        <f t="shared" si="3"/>
        <v xml:space="preserve">LAFU1 / Feld </v>
      </c>
    </row>
    <row r="123" spans="44:56" x14ac:dyDescent="0.2">
      <c r="AR123" s="29" t="str">
        <f>'M14 Version 1'!A45</f>
        <v>M14-1</v>
      </c>
      <c r="AS123" s="23">
        <f>'M14 Version 1'!D45</f>
        <v>16</v>
      </c>
      <c r="AT123" s="52" t="str">
        <f>'M14 Version 1'!F45</f>
        <v>C</v>
      </c>
      <c r="AU123" s="103" t="str">
        <f>'M14 Version 1'!I45</f>
        <v>16:30</v>
      </c>
      <c r="AV123" s="104">
        <f>'M14 Version 1'!L45</f>
        <v>4</v>
      </c>
      <c r="AW123" s="104" t="str">
        <f>'M14 Version 1'!N45</f>
        <v>RIST</v>
      </c>
      <c r="AX123" s="104" t="str">
        <f>'M14 Version 1'!R45</f>
        <v>HAPI</v>
      </c>
      <c r="AY123" s="104" t="str">
        <f>'M14 Version 1'!AB45</f>
        <v>HTS</v>
      </c>
      <c r="AZ123" s="104" t="str">
        <f>'M14 Version 1'!AF45</f>
        <v>AMTV</v>
      </c>
      <c r="BA123" s="104" t="str">
        <f>'M14 Version 1'!AK45</f>
        <v>ETV</v>
      </c>
      <c r="BB123" s="29" t="str">
        <f t="shared" si="2"/>
        <v>M14-1</v>
      </c>
      <c r="BC123" s="26">
        <v>45829</v>
      </c>
      <c r="BD123" s="23" t="str">
        <f t="shared" si="3"/>
        <v xml:space="preserve">LAFU1 / Feld </v>
      </c>
    </row>
    <row r="124" spans="44:56" x14ac:dyDescent="0.2">
      <c r="AR124" s="29" t="str">
        <f>'M14 Version 1'!A46</f>
        <v>M14-1</v>
      </c>
      <c r="AS124" s="23">
        <f>'M14 Version 1'!D46</f>
        <v>19</v>
      </c>
      <c r="AT124" s="52" t="str">
        <f>'M14 Version 1'!F46</f>
        <v>C</v>
      </c>
      <c r="AU124" s="103" t="str">
        <f>'M14 Version 1'!I46</f>
        <v>18:30</v>
      </c>
      <c r="AV124" s="104">
        <f>'M14 Version 1'!L46</f>
        <v>3</v>
      </c>
      <c r="AW124" s="104" t="str">
        <f>'M14 Version 1'!N46</f>
        <v>RIST</v>
      </c>
      <c r="AX124" s="104" t="str">
        <f>'M14 Version 1'!R46</f>
        <v>SCAL</v>
      </c>
      <c r="AY124" s="104" t="str">
        <f>'M14 Version 1'!AB46</f>
        <v>BWB</v>
      </c>
      <c r="AZ124" s="104" t="str">
        <f>'M14 Version 1'!AF46</f>
        <v>ATSV</v>
      </c>
      <c r="BA124" s="104" t="str">
        <f>'M14 Version 1'!AK46</f>
        <v>ETV</v>
      </c>
      <c r="BB124" s="29" t="str">
        <f t="shared" si="2"/>
        <v>M14-1</v>
      </c>
      <c r="BC124" s="26">
        <v>45829</v>
      </c>
      <c r="BD124" s="23" t="str">
        <f t="shared" si="3"/>
        <v xml:space="preserve">LAFU1 / Feld </v>
      </c>
    </row>
    <row r="125" spans="44:56" x14ac:dyDescent="0.2">
      <c r="AR125" s="29" t="str">
        <f>'M14 Version 1'!A47</f>
        <v>M14-1</v>
      </c>
      <c r="AS125" s="23">
        <f>'M14 Version 1'!D47</f>
        <v>20</v>
      </c>
      <c r="AT125" s="52" t="str">
        <f>'M14 Version 1'!F47</f>
        <v>C</v>
      </c>
      <c r="AU125" s="103" t="str">
        <f>'M14 Version 1'!I47</f>
        <v>18:30</v>
      </c>
      <c r="AV125" s="104">
        <f>'M14 Version 1'!L47</f>
        <v>4</v>
      </c>
      <c r="AW125" s="104" t="str">
        <f>'M14 Version 1'!N47</f>
        <v>HAPI</v>
      </c>
      <c r="AX125" s="104" t="str">
        <f>'M14 Version 1'!R47</f>
        <v>NTSV</v>
      </c>
      <c r="AY125" s="104" t="str">
        <f>'M14 Version 1'!AB47</f>
        <v>SCAL</v>
      </c>
      <c r="AZ125" s="104" t="str">
        <f>'M14 Version 1'!AF47</f>
        <v>BCH</v>
      </c>
      <c r="BA125" s="104" t="str">
        <f>'M14 Version 1'!AK47</f>
        <v>ATSV</v>
      </c>
      <c r="BB125" s="29" t="str">
        <f t="shared" si="2"/>
        <v>M14-1</v>
      </c>
      <c r="BC125" s="26">
        <v>45829</v>
      </c>
      <c r="BD125" s="23" t="str">
        <f t="shared" si="3"/>
        <v xml:space="preserve">LAFU1 / Feld </v>
      </c>
    </row>
    <row r="126" spans="44:56" x14ac:dyDescent="0.2">
      <c r="AR126" s="29" t="str">
        <f>'M14 Version 1'!A48</f>
        <v>M14-1</v>
      </c>
      <c r="AS126" s="23">
        <f>'M14 Version 1'!D48</f>
        <v>23</v>
      </c>
      <c r="AT126" s="52" t="str">
        <f>'M14 Version 1'!F48</f>
        <v>C</v>
      </c>
      <c r="AU126" s="103" t="str">
        <f>'M14 Version 1'!I48</f>
        <v>20:30</v>
      </c>
      <c r="AV126" s="104">
        <f>'M14 Version 1'!L48</f>
        <v>3</v>
      </c>
      <c r="AW126" s="104" t="str">
        <f>'M14 Version 1'!N48</f>
        <v>NTSV</v>
      </c>
      <c r="AX126" s="104" t="str">
        <f>'M14 Version 1'!R48</f>
        <v>RIST</v>
      </c>
      <c r="AY126" s="104" t="str">
        <f>'M14 Version 1'!AB48</f>
        <v>SCAL</v>
      </c>
      <c r="AZ126" s="104" t="str">
        <f>'M14 Version 1'!AF48</f>
        <v>ATSV</v>
      </c>
      <c r="BA126" s="104" t="str">
        <f>'M14 Version 1'!AK48</f>
        <v>BSV</v>
      </c>
      <c r="BB126" s="29" t="str">
        <f t="shared" ref="BB126:BB135" si="4">AR126</f>
        <v>M14-1</v>
      </c>
      <c r="BC126" s="26">
        <v>45829</v>
      </c>
      <c r="BD126" s="23" t="str">
        <f t="shared" ref="BD126:BD135" si="5">IF(OR(AV126=3,AV126=4),"LAFU1 / Feld ","PEPE2 / Feld ")</f>
        <v xml:space="preserve">LAFU1 / Feld </v>
      </c>
    </row>
    <row r="127" spans="44:56" x14ac:dyDescent="0.2">
      <c r="AR127" s="29" t="str">
        <f>'M14 Version 1'!A49</f>
        <v>M14-1</v>
      </c>
      <c r="AS127" s="23">
        <f>'M14 Version 1'!D49</f>
        <v>24</v>
      </c>
      <c r="AT127" s="52" t="str">
        <f>'M14 Version 1'!F49</f>
        <v>C</v>
      </c>
      <c r="AU127" s="103" t="str">
        <f>'M14 Version 1'!I49</f>
        <v>20:30</v>
      </c>
      <c r="AV127" s="104">
        <f>'M14 Version 1'!L49</f>
        <v>4</v>
      </c>
      <c r="AW127" s="104" t="str">
        <f>'M14 Version 1'!N49</f>
        <v>SCAL</v>
      </c>
      <c r="AX127" s="104" t="str">
        <f>'M14 Version 1'!R49</f>
        <v>HAPI</v>
      </c>
      <c r="AY127" s="104" t="str">
        <f>'M14 Version 1'!AB49</f>
        <v>BCH</v>
      </c>
      <c r="AZ127" s="104" t="str">
        <f>'M14 Version 1'!AF49</f>
        <v>BWB</v>
      </c>
      <c r="BA127" s="104" t="str">
        <f>'M14 Version 1'!AK49</f>
        <v>HHT</v>
      </c>
      <c r="BB127" s="29" t="str">
        <f t="shared" si="4"/>
        <v>M14-1</v>
      </c>
      <c r="BC127" s="26">
        <v>45829</v>
      </c>
      <c r="BD127" s="23" t="str">
        <f t="shared" si="5"/>
        <v xml:space="preserve">LAFU1 / Feld </v>
      </c>
    </row>
    <row r="128" spans="44:56" x14ac:dyDescent="0.2">
      <c r="AR128" s="29" t="str">
        <f>'M14 Version 1'!A77</f>
        <v>M14-1</v>
      </c>
      <c r="AS128" s="23">
        <f>'M14 Version 1'!D77</f>
        <v>25</v>
      </c>
      <c r="AT128" s="52" t="str">
        <f>'M14 Version 1'!F77</f>
        <v>E</v>
      </c>
      <c r="AU128" s="103" t="str">
        <f>'M14 Version 1'!I77</f>
        <v>11:00</v>
      </c>
      <c r="AV128" s="104">
        <f>'M14 Version 1'!L77</f>
        <v>1</v>
      </c>
      <c r="AW128" s="104" t="str">
        <f>'M14 Version 1'!N77</f>
        <v>A2</v>
      </c>
      <c r="AX128" s="104" t="str">
        <f>'M14 Version 1'!R77</f>
        <v>D2</v>
      </c>
      <c r="AY128" s="104" t="str">
        <f>'M14 Version 1'!AB77</f>
        <v>TOWE</v>
      </c>
      <c r="AZ128" s="104" t="str">
        <f>'M14 Version 1'!AF77</f>
        <v>BSV</v>
      </c>
      <c r="BA128" s="104" t="str">
        <f>'M14 Version 1'!AK77</f>
        <v>B2</v>
      </c>
      <c r="BB128" s="29" t="str">
        <f t="shared" si="4"/>
        <v>M14-1</v>
      </c>
      <c r="BC128" s="26">
        <v>45830</v>
      </c>
      <c r="BD128" s="23" t="str">
        <f t="shared" si="5"/>
        <v xml:space="preserve">PEPE2 / Feld </v>
      </c>
    </row>
    <row r="129" spans="44:56" x14ac:dyDescent="0.2">
      <c r="AR129" s="29" t="str">
        <f>'M14 Version 1'!A78</f>
        <v>M14-1</v>
      </c>
      <c r="AS129" s="23">
        <f>'M14 Version 1'!D78</f>
        <v>26</v>
      </c>
      <c r="AT129" s="52" t="str">
        <f>'M14 Version 1'!F78</f>
        <v>E</v>
      </c>
      <c r="AU129" s="103" t="str">
        <f>'M14 Version 1'!I78</f>
        <v>11:00</v>
      </c>
      <c r="AV129" s="104">
        <f>'M14 Version 1'!L78</f>
        <v>2</v>
      </c>
      <c r="AW129" s="104" t="str">
        <f>'M14 Version 1'!N78</f>
        <v>A3</v>
      </c>
      <c r="AX129" s="104" t="str">
        <f>'M14 Version 1'!R78</f>
        <v>D3</v>
      </c>
      <c r="AY129" s="104" t="str">
        <f>'M14 Version 1'!AB78</f>
        <v>NTSV</v>
      </c>
      <c r="AZ129" s="104" t="str">
        <f>'M14 Version 1'!AF78</f>
        <v>TSGB</v>
      </c>
      <c r="BA129" s="104" t="str">
        <f>'M14 Version 1'!AK78</f>
        <v>B3</v>
      </c>
      <c r="BB129" s="29" t="str">
        <f t="shared" si="4"/>
        <v>M14-1</v>
      </c>
      <c r="BC129" s="26">
        <v>45830</v>
      </c>
      <c r="BD129" s="23" t="str">
        <f t="shared" si="5"/>
        <v xml:space="preserve">PEPE2 / Feld </v>
      </c>
    </row>
    <row r="130" spans="44:56" x14ac:dyDescent="0.2">
      <c r="AR130" s="29" t="str">
        <f>'M14 Version 1'!A79</f>
        <v>M14-1</v>
      </c>
      <c r="AS130" s="23">
        <f>'M14 Version 1'!D79</f>
        <v>29</v>
      </c>
      <c r="AT130" s="52" t="str">
        <f>'M14 Version 1'!F79</f>
        <v>E</v>
      </c>
      <c r="AU130" s="103" t="str">
        <f>'M14 Version 1'!I79</f>
        <v>13:00</v>
      </c>
      <c r="AV130" s="104">
        <f>'M14 Version 1'!L79</f>
        <v>1</v>
      </c>
      <c r="AW130" s="104" t="str">
        <f>'M14 Version 1'!N79</f>
        <v>D2</v>
      </c>
      <c r="AX130" s="104" t="str">
        <f>'M14 Version 1'!R79</f>
        <v>A3</v>
      </c>
      <c r="AY130" s="104" t="str">
        <f>'M14 Version 1'!AB79</f>
        <v>NTSV</v>
      </c>
      <c r="AZ130" s="104" t="str">
        <f>'M14 Version 1'!AF79</f>
        <v>TOWE</v>
      </c>
      <c r="BA130" s="104" t="str">
        <f>'M14 Version 1'!AK79</f>
        <v>C2</v>
      </c>
      <c r="BB130" s="29" t="str">
        <f t="shared" si="4"/>
        <v>M14-1</v>
      </c>
      <c r="BC130" s="26">
        <v>45830</v>
      </c>
      <c r="BD130" s="23" t="str">
        <f t="shared" si="5"/>
        <v xml:space="preserve">PEPE2 / Feld </v>
      </c>
    </row>
    <row r="131" spans="44:56" x14ac:dyDescent="0.2">
      <c r="AR131" s="29" t="str">
        <f>'M14 Version 1'!A80</f>
        <v>M14-1</v>
      </c>
      <c r="AS131" s="23">
        <f>'M14 Version 1'!D80</f>
        <v>30</v>
      </c>
      <c r="AT131" s="52" t="str">
        <f>'M14 Version 1'!F80</f>
        <v>E</v>
      </c>
      <c r="AU131" s="103" t="str">
        <f>'M14 Version 1'!I80</f>
        <v>13:00</v>
      </c>
      <c r="AV131" s="104">
        <f>'M14 Version 1'!L80</f>
        <v>2</v>
      </c>
      <c r="AW131" s="104" t="str">
        <f>'M14 Version 1'!N80</f>
        <v>D3</v>
      </c>
      <c r="AX131" s="104" t="str">
        <f>'M14 Version 1'!R80</f>
        <v>A2</v>
      </c>
      <c r="AY131" s="104" t="str">
        <f>'M14 Version 1'!AB80</f>
        <v>BSV</v>
      </c>
      <c r="AZ131" s="104" t="str">
        <f>'M14 Version 1'!AF80</f>
        <v>TSGB</v>
      </c>
      <c r="BA131" s="104" t="str">
        <f>'M14 Version 1'!AK80</f>
        <v>C3</v>
      </c>
      <c r="BB131" s="29" t="str">
        <f t="shared" si="4"/>
        <v>M14-1</v>
      </c>
      <c r="BC131" s="26">
        <v>45830</v>
      </c>
      <c r="BD131" s="23" t="str">
        <f t="shared" si="5"/>
        <v xml:space="preserve">PEPE2 / Feld </v>
      </c>
    </row>
    <row r="132" spans="44:56" x14ac:dyDescent="0.2">
      <c r="AR132" s="29" t="str">
        <f>'M14 Version 1'!A93</f>
        <v>M14-1</v>
      </c>
      <c r="AS132" s="23">
        <f>'M14 Version 1'!D93</f>
        <v>27</v>
      </c>
      <c r="AT132" s="52" t="str">
        <f>'M14 Version 1'!F93</f>
        <v>F</v>
      </c>
      <c r="AU132" s="103" t="str">
        <f>'M14 Version 1'!I93</f>
        <v>12:00</v>
      </c>
      <c r="AV132" s="104">
        <f>'M14 Version 1'!L93</f>
        <v>1</v>
      </c>
      <c r="AW132" s="104" t="str">
        <f>'M14 Version 1'!N93</f>
        <v>B2</v>
      </c>
      <c r="AX132" s="104" t="str">
        <f>'M14 Version 1'!R93</f>
        <v>C2</v>
      </c>
      <c r="AY132" s="104" t="str">
        <f>'M14 Version 1'!AB93</f>
        <v>TSGB</v>
      </c>
      <c r="AZ132" s="104" t="str">
        <f>'M14 Version 1'!AF93</f>
        <v>TOWE</v>
      </c>
      <c r="BA132" s="104" t="str">
        <f>'M14 Version 1'!AK93</f>
        <v>A2</v>
      </c>
      <c r="BB132" s="29" t="str">
        <f t="shared" si="4"/>
        <v>M14-1</v>
      </c>
      <c r="BC132" s="26">
        <v>45830</v>
      </c>
      <c r="BD132" s="23" t="str">
        <f t="shared" si="5"/>
        <v xml:space="preserve">PEPE2 / Feld </v>
      </c>
    </row>
    <row r="133" spans="44:56" x14ac:dyDescent="0.2">
      <c r="AR133" s="29" t="str">
        <f>'M14 Version 1'!A94</f>
        <v>M14-1</v>
      </c>
      <c r="AS133" s="23">
        <f>'M14 Version 1'!D94</f>
        <v>28</v>
      </c>
      <c r="AT133" s="52" t="str">
        <f>'M14 Version 1'!F94</f>
        <v>F</v>
      </c>
      <c r="AU133" s="103" t="str">
        <f>'M14 Version 1'!I94</f>
        <v>12:00</v>
      </c>
      <c r="AV133" s="104">
        <f>'M14 Version 1'!L94</f>
        <v>2</v>
      </c>
      <c r="AW133" s="104" t="str">
        <f>'M14 Version 1'!N94</f>
        <v>B3</v>
      </c>
      <c r="AX133" s="104" t="str">
        <f>'M14 Version 1'!R94</f>
        <v>C3</v>
      </c>
      <c r="AY133" s="104" t="str">
        <f>'M14 Version 1'!AB94</f>
        <v>BSV</v>
      </c>
      <c r="AZ133" s="104" t="str">
        <f>'M14 Version 1'!AF94</f>
        <v>NTSV</v>
      </c>
      <c r="BA133" s="104" t="str">
        <f>'M14 Version 1'!AK94</f>
        <v>D2</v>
      </c>
      <c r="BB133" s="29" t="str">
        <f t="shared" si="4"/>
        <v>M14-1</v>
      </c>
      <c r="BC133" s="26">
        <v>45830</v>
      </c>
      <c r="BD133" s="23" t="str">
        <f t="shared" si="5"/>
        <v xml:space="preserve">PEPE2 / Feld </v>
      </c>
    </row>
    <row r="134" spans="44:56" x14ac:dyDescent="0.2">
      <c r="AR134" s="29" t="str">
        <f>'M14 Version 1'!A95</f>
        <v>M14-1</v>
      </c>
      <c r="AS134" s="23">
        <f>'M14 Version 1'!D95</f>
        <v>31</v>
      </c>
      <c r="AT134" s="52" t="str">
        <f>'M14 Version 1'!F95</f>
        <v>F</v>
      </c>
      <c r="AU134" s="103" t="str">
        <f>'M14 Version 1'!I95</f>
        <v>14:00</v>
      </c>
      <c r="AV134" s="104">
        <f>'M14 Version 1'!L95</f>
        <v>1</v>
      </c>
      <c r="AW134" s="104" t="str">
        <f>'M14 Version 1'!N95</f>
        <v>C2</v>
      </c>
      <c r="AX134" s="104" t="str">
        <f>'M14 Version 1'!R95</f>
        <v>B3</v>
      </c>
      <c r="AY134" s="104" t="str">
        <f>'M14 Version 1'!AB95</f>
        <v>TOWE</v>
      </c>
      <c r="AZ134" s="104" t="str">
        <f>'M14 Version 1'!AF95</f>
        <v>BSV</v>
      </c>
      <c r="BA134" s="104" t="str">
        <f>'M14 Version 1'!AK95</f>
        <v>D3</v>
      </c>
      <c r="BB134" s="29" t="str">
        <f t="shared" si="4"/>
        <v>M14-1</v>
      </c>
      <c r="BC134" s="26">
        <v>45830</v>
      </c>
      <c r="BD134" s="23" t="str">
        <f t="shared" si="5"/>
        <v xml:space="preserve">PEPE2 / Feld </v>
      </c>
    </row>
    <row r="135" spans="44:56" x14ac:dyDescent="0.2">
      <c r="AR135" s="29" t="str">
        <f>'M14 Version 1'!A96</f>
        <v>M14-1</v>
      </c>
      <c r="AS135" s="23">
        <f>'M14 Version 1'!D96</f>
        <v>32</v>
      </c>
      <c r="AT135" s="52" t="str">
        <f>'M14 Version 1'!F96</f>
        <v>F</v>
      </c>
      <c r="AU135" s="103" t="str">
        <f>'M14 Version 1'!I96</f>
        <v>14:00</v>
      </c>
      <c r="AV135" s="104">
        <f>'M14 Version 1'!L96</f>
        <v>2</v>
      </c>
      <c r="AW135" s="104" t="str">
        <f>'M14 Version 1'!N96</f>
        <v>C3</v>
      </c>
      <c r="AX135" s="104" t="str">
        <f>'M14 Version 1'!R96</f>
        <v>B2</v>
      </c>
      <c r="AY135" s="104" t="str">
        <f>'M14 Version 1'!AB96</f>
        <v>TSGB</v>
      </c>
      <c r="AZ135" s="104" t="str">
        <f>'M14 Version 1'!AF96</f>
        <v>NTSV</v>
      </c>
      <c r="BA135" s="104" t="str">
        <f>'M14 Version 1'!AK96</f>
        <v>A3</v>
      </c>
      <c r="BB135" s="29" t="str">
        <f t="shared" si="4"/>
        <v>M14-1</v>
      </c>
      <c r="BC135" s="26">
        <v>45830</v>
      </c>
      <c r="BD135" s="23" t="str">
        <f t="shared" si="5"/>
        <v xml:space="preserve">PEPE2 / Feld </v>
      </c>
    </row>
  </sheetData>
  <sheetProtection sheet="1" selectLockedCells="1"/>
  <mergeCells count="223">
    <mergeCell ref="B71:I71"/>
    <mergeCell ref="J71:T71"/>
    <mergeCell ref="U71:W71"/>
    <mergeCell ref="B73:I73"/>
    <mergeCell ref="J73:T73"/>
    <mergeCell ref="U73:W73"/>
    <mergeCell ref="B65:I65"/>
    <mergeCell ref="J65:T65"/>
    <mergeCell ref="U65:W65"/>
    <mergeCell ref="B68:I68"/>
    <mergeCell ref="J68:T68"/>
    <mergeCell ref="U68:W68"/>
    <mergeCell ref="D59:I60"/>
    <mergeCell ref="J59:M60"/>
    <mergeCell ref="T59:V60"/>
    <mergeCell ref="N60:P60"/>
    <mergeCell ref="D61:M62"/>
    <mergeCell ref="N62:Y62"/>
    <mergeCell ref="T55:V56"/>
    <mergeCell ref="N56:P56"/>
    <mergeCell ref="W56:Y56"/>
    <mergeCell ref="AB56:AH58"/>
    <mergeCell ref="AJ56:AM58"/>
    <mergeCell ref="D57:I58"/>
    <mergeCell ref="J57:M58"/>
    <mergeCell ref="T57:V58"/>
    <mergeCell ref="N58:P58"/>
    <mergeCell ref="W58:Y58"/>
    <mergeCell ref="C53:E53"/>
    <mergeCell ref="G53:N53"/>
    <mergeCell ref="C54:E54"/>
    <mergeCell ref="G54:N54"/>
    <mergeCell ref="D55:I56"/>
    <mergeCell ref="J55:M56"/>
    <mergeCell ref="B51:C51"/>
    <mergeCell ref="E51:N51"/>
    <mergeCell ref="P51:Q51"/>
    <mergeCell ref="B52:C52"/>
    <mergeCell ref="E52:N52"/>
    <mergeCell ref="P52:Q52"/>
    <mergeCell ref="B49:C49"/>
    <mergeCell ref="E49:N49"/>
    <mergeCell ref="P49:Q49"/>
    <mergeCell ref="B50:C50"/>
    <mergeCell ref="E50:N50"/>
    <mergeCell ref="P50:Q50"/>
    <mergeCell ref="B47:C47"/>
    <mergeCell ref="E47:N47"/>
    <mergeCell ref="P47:Q47"/>
    <mergeCell ref="B48:C48"/>
    <mergeCell ref="E48:N48"/>
    <mergeCell ref="P48:Q48"/>
    <mergeCell ref="B45:C45"/>
    <mergeCell ref="E45:N45"/>
    <mergeCell ref="P45:Q45"/>
    <mergeCell ref="B46:C46"/>
    <mergeCell ref="E46:N46"/>
    <mergeCell ref="P46:Q46"/>
    <mergeCell ref="B43:C43"/>
    <mergeCell ref="E43:N43"/>
    <mergeCell ref="P43:Q43"/>
    <mergeCell ref="B44:C44"/>
    <mergeCell ref="E44:N44"/>
    <mergeCell ref="P44:Q44"/>
    <mergeCell ref="B41:C41"/>
    <mergeCell ref="E41:N41"/>
    <mergeCell ref="P41:Q41"/>
    <mergeCell ref="B42:C42"/>
    <mergeCell ref="E42:N42"/>
    <mergeCell ref="P42:Q42"/>
    <mergeCell ref="AM37:AM38"/>
    <mergeCell ref="B39:C40"/>
    <mergeCell ref="D39:O40"/>
    <mergeCell ref="P39:Q40"/>
    <mergeCell ref="R39:R40"/>
    <mergeCell ref="S39:W39"/>
    <mergeCell ref="AE37:AE38"/>
    <mergeCell ref="AF37:AF38"/>
    <mergeCell ref="AG37:AG38"/>
    <mergeCell ref="AH37:AH38"/>
    <mergeCell ref="AI37:AI38"/>
    <mergeCell ref="AJ37:AJ38"/>
    <mergeCell ref="AM35:AM36"/>
    <mergeCell ref="C37:G37"/>
    <mergeCell ref="K37:L37"/>
    <mergeCell ref="P37:Q37"/>
    <mergeCell ref="Y37:Y38"/>
    <mergeCell ref="Z37:Z38"/>
    <mergeCell ref="AA37:AA38"/>
    <mergeCell ref="AB37:AB38"/>
    <mergeCell ref="AC37:AC38"/>
    <mergeCell ref="AD37:AD38"/>
    <mergeCell ref="AG35:AG36"/>
    <mergeCell ref="AH35:AH36"/>
    <mergeCell ref="AI35:AI36"/>
    <mergeCell ref="AJ35:AJ36"/>
    <mergeCell ref="AK35:AK36"/>
    <mergeCell ref="AL35:AL36"/>
    <mergeCell ref="AA35:AA36"/>
    <mergeCell ref="AB35:AB36"/>
    <mergeCell ref="AC35:AC36"/>
    <mergeCell ref="AD35:AD36"/>
    <mergeCell ref="AE35:AE36"/>
    <mergeCell ref="AF35:AF36"/>
    <mergeCell ref="AK37:AK38"/>
    <mergeCell ref="AL37:AL38"/>
    <mergeCell ref="G32:T33"/>
    <mergeCell ref="C35:G35"/>
    <mergeCell ref="K35:L35"/>
    <mergeCell ref="P35:Q35"/>
    <mergeCell ref="Y35:Y36"/>
    <mergeCell ref="Z35:Z36"/>
    <mergeCell ref="B29:C29"/>
    <mergeCell ref="E29:N29"/>
    <mergeCell ref="P29:Q29"/>
    <mergeCell ref="C30:E30"/>
    <mergeCell ref="G30:N30"/>
    <mergeCell ref="C31:E31"/>
    <mergeCell ref="G31:N31"/>
    <mergeCell ref="B27:C27"/>
    <mergeCell ref="E27:N27"/>
    <mergeCell ref="P27:Q27"/>
    <mergeCell ref="B28:C28"/>
    <mergeCell ref="E28:N28"/>
    <mergeCell ref="P28:Q28"/>
    <mergeCell ref="B25:C25"/>
    <mergeCell ref="E25:N25"/>
    <mergeCell ref="P25:Q25"/>
    <mergeCell ref="B26:C26"/>
    <mergeCell ref="E26:N26"/>
    <mergeCell ref="P26:Q26"/>
    <mergeCell ref="B23:C23"/>
    <mergeCell ref="E23:N23"/>
    <mergeCell ref="P23:Q23"/>
    <mergeCell ref="B24:C24"/>
    <mergeCell ref="E24:N24"/>
    <mergeCell ref="P24:Q24"/>
    <mergeCell ref="B21:C21"/>
    <mergeCell ref="E21:N21"/>
    <mergeCell ref="P21:Q21"/>
    <mergeCell ref="B22:C22"/>
    <mergeCell ref="E22:N22"/>
    <mergeCell ref="P22:Q22"/>
    <mergeCell ref="B19:C19"/>
    <mergeCell ref="E19:N19"/>
    <mergeCell ref="P19:Q19"/>
    <mergeCell ref="B20:C20"/>
    <mergeCell ref="E20:N20"/>
    <mergeCell ref="P20:Q20"/>
    <mergeCell ref="B16:C17"/>
    <mergeCell ref="D16:O17"/>
    <mergeCell ref="P16:Q17"/>
    <mergeCell ref="C14:G14"/>
    <mergeCell ref="K14:L14"/>
    <mergeCell ref="P14:Q14"/>
    <mergeCell ref="Y14:Y15"/>
    <mergeCell ref="Z14:Z15"/>
    <mergeCell ref="AA14:AA15"/>
    <mergeCell ref="R16:R17"/>
    <mergeCell ref="S16:W16"/>
    <mergeCell ref="B18:C18"/>
    <mergeCell ref="E18:N18"/>
    <mergeCell ref="P18:Q18"/>
    <mergeCell ref="AF12:AF13"/>
    <mergeCell ref="AG12:AG13"/>
    <mergeCell ref="AL14:AL15"/>
    <mergeCell ref="AM14:AM15"/>
    <mergeCell ref="AB14:AB15"/>
    <mergeCell ref="AC14:AC15"/>
    <mergeCell ref="AD14:AD15"/>
    <mergeCell ref="AE14:AE15"/>
    <mergeCell ref="AF14:AF15"/>
    <mergeCell ref="AG14:AG15"/>
    <mergeCell ref="AH14:AH15"/>
    <mergeCell ref="AI14:AI15"/>
    <mergeCell ref="AJ14:AJ15"/>
    <mergeCell ref="AK14:AK15"/>
    <mergeCell ref="C12:G12"/>
    <mergeCell ref="K12:L12"/>
    <mergeCell ref="P12:Q12"/>
    <mergeCell ref="Y12:Y13"/>
    <mergeCell ref="Z12:Z13"/>
    <mergeCell ref="AA12:AA13"/>
    <mergeCell ref="G9:T10"/>
    <mergeCell ref="Y9:AM9"/>
    <mergeCell ref="Y10:Z10"/>
    <mergeCell ref="AB10:AC10"/>
    <mergeCell ref="AD10:AE10"/>
    <mergeCell ref="AG10:AH10"/>
    <mergeCell ref="AI10:AJ10"/>
    <mergeCell ref="AL10:AM10"/>
    <mergeCell ref="AH12:AH13"/>
    <mergeCell ref="AI12:AI13"/>
    <mergeCell ref="AJ12:AJ13"/>
    <mergeCell ref="AK12:AK13"/>
    <mergeCell ref="AL12:AL13"/>
    <mergeCell ref="AM12:AM13"/>
    <mergeCell ref="AB12:AB13"/>
    <mergeCell ref="AC12:AC13"/>
    <mergeCell ref="AD12:AD13"/>
    <mergeCell ref="AE12:AE13"/>
    <mergeCell ref="H1:P1"/>
    <mergeCell ref="B2:AM2"/>
    <mergeCell ref="B3:F3"/>
    <mergeCell ref="G3:O3"/>
    <mergeCell ref="P3:U3"/>
    <mergeCell ref="V3:AD3"/>
    <mergeCell ref="X5:Z5"/>
    <mergeCell ref="AA5:AL5"/>
    <mergeCell ref="B7:E7"/>
    <mergeCell ref="F7:H7"/>
    <mergeCell ref="I7:K7"/>
    <mergeCell ref="L7:R7"/>
    <mergeCell ref="S7:U7"/>
    <mergeCell ref="V7:W7"/>
    <mergeCell ref="X7:Z7"/>
    <mergeCell ref="AA7:AL7"/>
    <mergeCell ref="B5:C5"/>
    <mergeCell ref="D5:H5"/>
    <mergeCell ref="I5:K5"/>
    <mergeCell ref="L5:P5"/>
    <mergeCell ref="R5:S5"/>
    <mergeCell ref="T5:W5"/>
  </mergeCells>
  <dataValidations count="1">
    <dataValidation type="list" allowBlank="1" showInputMessage="1" showErrorMessage="1" sqref="H1:P1" xr:uid="{92E37C65-E8AE-4261-9FB4-EC9F0178BD2E}">
      <formula1>$AS$105:$AS$135</formula1>
    </dataValidation>
  </dataValidations>
  <pageMargins left="0.59055118110236227" right="0.19685039370078741" top="0.11811023622047245" bottom="0" header="0" footer="0"/>
  <pageSetup paperSize="9" scale="11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2619EBD03ED54B9D6F0029252EDD07" ma:contentTypeVersion="16" ma:contentTypeDescription="Ein neues Dokument erstellen." ma:contentTypeScope="" ma:versionID="361f95cff2b9de97677800fc47acbf73">
  <xsd:schema xmlns:xsd="http://www.w3.org/2001/XMLSchema" xmlns:xs="http://www.w3.org/2001/XMLSchema" xmlns:p="http://schemas.microsoft.com/office/2006/metadata/properties" xmlns:ns2="bbd4fc41-7693-44e6-9810-79c98718f6bb" xmlns:ns3="71689e5c-6649-445e-81b8-d8bd44946d7f" targetNamespace="http://schemas.microsoft.com/office/2006/metadata/properties" ma:root="true" ma:fieldsID="300c0005a5e499ff5f3150c1563e662d" ns2:_="" ns3:_="">
    <xsd:import namespace="bbd4fc41-7693-44e6-9810-79c98718f6bb"/>
    <xsd:import namespace="71689e5c-6649-445e-81b8-d8bd44946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4fc41-7693-44e6-9810-79c98718f6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3a17e2ef-93dc-496b-aee4-eda4535995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89e5c-6649-445e-81b8-d8bd44946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c6712d-23c5-4f4b-b643-2cf348dda950}" ma:internalName="TaxCatchAll" ma:showField="CatchAllData" ma:web="71689e5c-6649-445e-81b8-d8bd44946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89e5c-6649-445e-81b8-d8bd44946d7f" xsi:nil="true"/>
    <lcf76f155ced4ddcb4097134ff3c332f xmlns="bbd4fc41-7693-44e6-9810-79c98718f6b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047A42-F85B-4F3A-BD8B-769080652BD4}"/>
</file>

<file path=customXml/itemProps2.xml><?xml version="1.0" encoding="utf-8"?>
<ds:datastoreItem xmlns:ds="http://schemas.openxmlformats.org/officeDocument/2006/customXml" ds:itemID="{C7FA0C89-BD73-4504-959D-B5BD7C5087C6}"/>
</file>

<file path=customXml/itemProps3.xml><?xml version="1.0" encoding="utf-8"?>
<ds:datastoreItem xmlns:ds="http://schemas.openxmlformats.org/officeDocument/2006/customXml" ds:itemID="{413F3159-0F23-4727-BA83-04BE5F7C718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M14 Version 1</vt:lpstr>
      <vt:lpstr>SBB zum Ausdrucken</vt:lpstr>
      <vt:lpstr>'M14 Version 1'!Druckbereich</vt:lpstr>
      <vt:lpstr>'SBB zum Ausdrucken'!Druckbereich</vt:lpstr>
      <vt:lpstr>'SBB zum Ausdrucken'!Spiel</vt:lpstr>
      <vt:lpstr>'SBB zum Ausdrucken'!Spiel1</vt:lpstr>
    </vt:vector>
  </TitlesOfParts>
  <Company>SIGNAL IDUNA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Detgen</dc:creator>
  <cp:lastModifiedBy>Stephan Detgen</cp:lastModifiedBy>
  <cp:lastPrinted>2025-05-27T15:18:17Z</cp:lastPrinted>
  <dcterms:created xsi:type="dcterms:W3CDTF">2025-05-27T14:28:00Z</dcterms:created>
  <dcterms:modified xsi:type="dcterms:W3CDTF">2025-05-28T07:23:58Z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4f5a1e-de7c-41af-89dd-c1d9db1c8c14_Enabled">
    <vt:lpwstr>true</vt:lpwstr>
  </property>
  <property fmtid="{D5CDD505-2E9C-101B-9397-08002B2CF9AE}" pid="3" name="MSIP_Label_b34f5a1e-de7c-41af-89dd-c1d9db1c8c14_SetDate">
    <vt:lpwstr>2025-05-27T14:28:02Z</vt:lpwstr>
  </property>
  <property fmtid="{D5CDD505-2E9C-101B-9397-08002B2CF9AE}" pid="4" name="MSIP_Label_b34f5a1e-de7c-41af-89dd-c1d9db1c8c14_Method">
    <vt:lpwstr>Standard</vt:lpwstr>
  </property>
  <property fmtid="{D5CDD505-2E9C-101B-9397-08002B2CF9AE}" pid="5" name="MSIP_Label_b34f5a1e-de7c-41af-89dd-c1d9db1c8c14_Name">
    <vt:lpwstr>Vertraulich</vt:lpwstr>
  </property>
  <property fmtid="{D5CDD505-2E9C-101B-9397-08002B2CF9AE}" pid="6" name="MSIP_Label_b34f5a1e-de7c-41af-89dd-c1d9db1c8c14_SiteId">
    <vt:lpwstr>60a6c60d-e25e-4a6c-a276-5e1857f227f9</vt:lpwstr>
  </property>
  <property fmtid="{D5CDD505-2E9C-101B-9397-08002B2CF9AE}" pid="7" name="MSIP_Label_b34f5a1e-de7c-41af-89dd-c1d9db1c8c14_ActionId">
    <vt:lpwstr>065b789a-c32c-4b01-8019-b3e459c3bb86</vt:lpwstr>
  </property>
  <property fmtid="{D5CDD505-2E9C-101B-9397-08002B2CF9AE}" pid="8" name="MSIP_Label_b34f5a1e-de7c-41af-89dd-c1d9db1c8c14_ContentBits">
    <vt:lpwstr>0</vt:lpwstr>
  </property>
  <property fmtid="{D5CDD505-2E9C-101B-9397-08002B2CF9AE}" pid="9" name="ContentTypeId">
    <vt:lpwstr>0x010100852619EBD03ED54B9D6F0029252EDD07</vt:lpwstr>
  </property>
</Properties>
</file>