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10F789C7-7669-42F9-B426-E2C3E65D1F56}" xr6:coauthVersionLast="47" xr6:coauthVersionMax="47" xr10:uidLastSave="{00000000-0000-0000-0000-000000000000}"/>
  <bookViews>
    <workbookView xWindow="-120" yWindow="-120" windowWidth="29040" windowHeight="15840" xr2:uid="{43D5C9E3-2A50-4D29-AB05-926C1FE17634}"/>
  </bookViews>
  <sheets>
    <sheet name="W14 Version 1" sheetId="1" r:id="rId1"/>
    <sheet name="SBB zum Ausdrucken" sheetId="2" r:id="rId2"/>
  </sheets>
  <definedNames>
    <definedName name="_xlnm.Print_Area" localSheetId="1">'SBB zum Ausdrucken'!$B$2:$AM$74</definedName>
    <definedName name="_xlnm.Print_Area" localSheetId="0">'W14 Version 1'!$A$2:$AN$88</definedName>
    <definedName name="Spiel" localSheetId="1">'SBB zum Ausdrucken'!$F$7</definedName>
    <definedName name="Spiel1" localSheetId="1">'SBB zum Ausdrucken'!$H$1</definedName>
    <definedName name="Spiel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4" i="1" l="1"/>
  <c r="AR116" i="2"/>
  <c r="AS116" i="2"/>
  <c r="AT116" i="2"/>
  <c r="AU116" i="2"/>
  <c r="AV116" i="2"/>
  <c r="AW116" i="2"/>
  <c r="AX116" i="2"/>
  <c r="AY116" i="2"/>
  <c r="AZ116" i="2"/>
  <c r="BA116" i="2"/>
  <c r="BB116" i="2"/>
  <c r="BD116" i="2"/>
  <c r="AR117" i="2"/>
  <c r="AS117" i="2"/>
  <c r="AT117" i="2"/>
  <c r="AU117" i="2"/>
  <c r="AV117" i="2"/>
  <c r="AW117" i="2"/>
  <c r="AX117" i="2"/>
  <c r="AY117" i="2"/>
  <c r="AZ117" i="2"/>
  <c r="BA117" i="2"/>
  <c r="BB117" i="2"/>
  <c r="BD117" i="2"/>
  <c r="AR118" i="2"/>
  <c r="AS118" i="2"/>
  <c r="AT118" i="2"/>
  <c r="AU118" i="2"/>
  <c r="AV118" i="2"/>
  <c r="AW118" i="2"/>
  <c r="AX118" i="2"/>
  <c r="AY118" i="2"/>
  <c r="AZ118" i="2"/>
  <c r="BA118" i="2"/>
  <c r="BB118" i="2"/>
  <c r="BD118" i="2"/>
  <c r="AR119" i="2"/>
  <c r="AS119" i="2"/>
  <c r="AT119" i="2"/>
  <c r="AU119" i="2"/>
  <c r="AV119" i="2"/>
  <c r="AW119" i="2"/>
  <c r="AX119" i="2"/>
  <c r="AY119" i="2"/>
  <c r="AZ119" i="2"/>
  <c r="BA119" i="2"/>
  <c r="BB119" i="2"/>
  <c r="BD119" i="2"/>
  <c r="AR120" i="2"/>
  <c r="AS120" i="2"/>
  <c r="AT120" i="2"/>
  <c r="AU120" i="2"/>
  <c r="AV120" i="2"/>
  <c r="AW120" i="2"/>
  <c r="AX120" i="2"/>
  <c r="AY120" i="2"/>
  <c r="AZ120" i="2"/>
  <c r="BA120" i="2"/>
  <c r="BB120" i="2"/>
  <c r="BD120" i="2"/>
  <c r="AR121" i="2"/>
  <c r="AS121" i="2"/>
  <c r="AT121" i="2"/>
  <c r="AU121" i="2"/>
  <c r="AV121" i="2"/>
  <c r="AW121" i="2"/>
  <c r="AX121" i="2"/>
  <c r="AY121" i="2"/>
  <c r="AZ121" i="2"/>
  <c r="BA121" i="2"/>
  <c r="BB121" i="2"/>
  <c r="BD121" i="2"/>
  <c r="AR122" i="2"/>
  <c r="AS122" i="2"/>
  <c r="AT122" i="2"/>
  <c r="AU122" i="2"/>
  <c r="AV122" i="2"/>
  <c r="AW122" i="2"/>
  <c r="AX122" i="2"/>
  <c r="AY122" i="2"/>
  <c r="AZ122" i="2"/>
  <c r="BA122" i="2"/>
  <c r="BB122" i="2"/>
  <c r="BD122" i="2"/>
  <c r="AR123" i="2"/>
  <c r="AS123" i="2"/>
  <c r="AT123" i="2"/>
  <c r="AU123" i="2"/>
  <c r="AV123" i="2"/>
  <c r="AW123" i="2"/>
  <c r="AX123" i="2"/>
  <c r="AY123" i="2"/>
  <c r="AZ123" i="2"/>
  <c r="BA123" i="2"/>
  <c r="BB123" i="2"/>
  <c r="BD123" i="2"/>
  <c r="AR105" i="2"/>
  <c r="AS105" i="2"/>
  <c r="AT105" i="2"/>
  <c r="AU105" i="2"/>
  <c r="AV105" i="2"/>
  <c r="AW105" i="2"/>
  <c r="AX105" i="2"/>
  <c r="AY105" i="2"/>
  <c r="AZ105" i="2"/>
  <c r="BA105" i="2"/>
  <c r="BB105" i="2"/>
  <c r="BD105" i="2"/>
  <c r="AR106" i="2"/>
  <c r="AS106" i="2"/>
  <c r="AT106" i="2"/>
  <c r="AU106" i="2"/>
  <c r="AV106" i="2"/>
  <c r="AW106" i="2"/>
  <c r="AX106" i="2"/>
  <c r="AY106" i="2"/>
  <c r="AZ106" i="2"/>
  <c r="BA106" i="2"/>
  <c r="BB106" i="2"/>
  <c r="BD106" i="2"/>
  <c r="AR107" i="2"/>
  <c r="AS107" i="2"/>
  <c r="AT107" i="2"/>
  <c r="AU107" i="2"/>
  <c r="AV107" i="2"/>
  <c r="AW107" i="2"/>
  <c r="AX107" i="2"/>
  <c r="AY107" i="2"/>
  <c r="AZ107" i="2"/>
  <c r="BA107" i="2"/>
  <c r="BB107" i="2"/>
  <c r="BD107" i="2"/>
  <c r="AR108" i="2"/>
  <c r="AS108" i="2"/>
  <c r="AT108" i="2"/>
  <c r="AU108" i="2"/>
  <c r="AV108" i="2"/>
  <c r="AW108" i="2"/>
  <c r="AX108" i="2"/>
  <c r="AY108" i="2"/>
  <c r="AZ108" i="2"/>
  <c r="BA108" i="2"/>
  <c r="BB108" i="2"/>
  <c r="BD108" i="2"/>
  <c r="AR109" i="2"/>
  <c r="AS109" i="2"/>
  <c r="AT109" i="2"/>
  <c r="AU109" i="2"/>
  <c r="AV109" i="2"/>
  <c r="AW109" i="2"/>
  <c r="AX109" i="2"/>
  <c r="AY109" i="2"/>
  <c r="AZ109" i="2"/>
  <c r="BA109" i="2"/>
  <c r="BB109" i="2"/>
  <c r="BD109" i="2"/>
  <c r="AR110" i="2"/>
  <c r="AS110" i="2"/>
  <c r="AT110" i="2"/>
  <c r="AU110" i="2"/>
  <c r="AV110" i="2"/>
  <c r="AW110" i="2"/>
  <c r="AX110" i="2"/>
  <c r="AY110" i="2"/>
  <c r="AZ110" i="2"/>
  <c r="BA110" i="2"/>
  <c r="BB110" i="2"/>
  <c r="BD110" i="2"/>
  <c r="AR111" i="2"/>
  <c r="AS111" i="2"/>
  <c r="AT111" i="2"/>
  <c r="AU111" i="2"/>
  <c r="AV111" i="2"/>
  <c r="AW111" i="2"/>
  <c r="AX111" i="2"/>
  <c r="AY111" i="2"/>
  <c r="AZ111" i="2"/>
  <c r="BA111" i="2"/>
  <c r="BB111" i="2"/>
  <c r="BD111" i="2"/>
  <c r="AR112" i="2"/>
  <c r="AS112" i="2"/>
  <c r="AT112" i="2"/>
  <c r="AU112" i="2"/>
  <c r="AV112" i="2"/>
  <c r="AW112" i="2"/>
  <c r="AX112" i="2"/>
  <c r="AY112" i="2"/>
  <c r="AZ112" i="2"/>
  <c r="BA112" i="2"/>
  <c r="BB112" i="2"/>
  <c r="BD112" i="2"/>
  <c r="AR113" i="2"/>
  <c r="AS113" i="2"/>
  <c r="AT113" i="2"/>
  <c r="AU113" i="2"/>
  <c r="AV113" i="2"/>
  <c r="AW113" i="2"/>
  <c r="AX113" i="2"/>
  <c r="AY113" i="2"/>
  <c r="AZ113" i="2"/>
  <c r="BA113" i="2"/>
  <c r="BB113" i="2"/>
  <c r="BD113" i="2"/>
  <c r="AR114" i="2"/>
  <c r="AS114" i="2"/>
  <c r="AT114" i="2"/>
  <c r="AU114" i="2"/>
  <c r="AV114" i="2"/>
  <c r="AW114" i="2"/>
  <c r="AX114" i="2"/>
  <c r="AY114" i="2"/>
  <c r="AZ114" i="2"/>
  <c r="BA114" i="2"/>
  <c r="BB114" i="2"/>
  <c r="BD114" i="2"/>
  <c r="AR115" i="2"/>
  <c r="AS115" i="2"/>
  <c r="AT115" i="2"/>
  <c r="AU115" i="2"/>
  <c r="AV115" i="2"/>
  <c r="AW115" i="2"/>
  <c r="AX115" i="2"/>
  <c r="AY115" i="2"/>
  <c r="AZ115" i="2"/>
  <c r="BA115" i="2"/>
  <c r="BB115" i="2"/>
  <c r="BD115" i="2"/>
  <c r="BD104" i="2"/>
  <c r="BA104" i="2"/>
  <c r="AZ104" i="2"/>
  <c r="AY104" i="2"/>
  <c r="AX104" i="2"/>
  <c r="AW104" i="2"/>
  <c r="AV104" i="2"/>
  <c r="AU104" i="2"/>
  <c r="AT104" i="2"/>
  <c r="AS104" i="2"/>
  <c r="AR104" i="2"/>
  <c r="BB104" i="2"/>
  <c r="J73" i="2"/>
  <c r="J71" i="2"/>
  <c r="J68" i="2"/>
  <c r="J65" i="2"/>
  <c r="AA7" i="2"/>
  <c r="V7" i="2"/>
  <c r="L7" i="2"/>
  <c r="F7" i="2"/>
  <c r="AA5" i="2"/>
  <c r="T5" i="2"/>
  <c r="L5" i="2"/>
  <c r="D5" i="2"/>
  <c r="V3" i="2"/>
  <c r="G32" i="2" s="1"/>
  <c r="G3" i="2"/>
  <c r="G9" i="2" s="1"/>
  <c r="AC88" i="1"/>
  <c r="Y88" i="1"/>
  <c r="V88" i="1"/>
  <c r="S88" i="1"/>
  <c r="P88" i="1"/>
  <c r="M88" i="1"/>
  <c r="J88" i="1"/>
  <c r="G88" i="1"/>
  <c r="D88" i="1"/>
  <c r="A88" i="1"/>
  <c r="M84" i="1"/>
  <c r="I84" i="1"/>
  <c r="E84" i="1"/>
  <c r="I83" i="1"/>
  <c r="E83" i="1"/>
  <c r="S82" i="1"/>
  <c r="Q82" i="1"/>
  <c r="O82" i="1"/>
  <c r="M82" i="1"/>
  <c r="E82" i="1"/>
  <c r="S81" i="1"/>
  <c r="Q81" i="1"/>
  <c r="O81" i="1"/>
  <c r="M81" i="1"/>
  <c r="A80" i="1"/>
  <c r="M78" i="1"/>
  <c r="I78" i="1"/>
  <c r="E78" i="1"/>
  <c r="I77" i="1"/>
  <c r="E77" i="1"/>
  <c r="S76" i="1"/>
  <c r="Q76" i="1"/>
  <c r="O76" i="1"/>
  <c r="M76" i="1"/>
  <c r="E76" i="1"/>
  <c r="S75" i="1"/>
  <c r="Q75" i="1"/>
  <c r="O75" i="1"/>
  <c r="M75" i="1"/>
  <c r="A74" i="1"/>
  <c r="I72" i="1"/>
  <c r="E72" i="1"/>
  <c r="B72" i="1"/>
  <c r="O71" i="1"/>
  <c r="M71" i="1"/>
  <c r="E71" i="1"/>
  <c r="B71" i="1"/>
  <c r="O70" i="1"/>
  <c r="M70" i="1"/>
  <c r="W72" i="1" s="1"/>
  <c r="K70" i="1"/>
  <c r="I70" i="1"/>
  <c r="B70" i="1"/>
  <c r="M69" i="1"/>
  <c r="I69" i="1"/>
  <c r="E69" i="1"/>
  <c r="A69" i="1"/>
  <c r="I67" i="1"/>
  <c r="E67" i="1"/>
  <c r="B67" i="1"/>
  <c r="O66" i="1"/>
  <c r="M66" i="1"/>
  <c r="E66" i="1"/>
  <c r="B66" i="1"/>
  <c r="O65" i="1"/>
  <c r="M65" i="1"/>
  <c r="W67" i="1" s="1"/>
  <c r="K65" i="1"/>
  <c r="I65" i="1"/>
  <c r="B65" i="1"/>
  <c r="M64" i="1"/>
  <c r="I64" i="1"/>
  <c r="E64" i="1"/>
  <c r="A64" i="1"/>
  <c r="I62" i="1"/>
  <c r="E62" i="1"/>
  <c r="B62" i="1"/>
  <c r="O61" i="1"/>
  <c r="M61" i="1"/>
  <c r="E61" i="1"/>
  <c r="B61" i="1"/>
  <c r="O60" i="1"/>
  <c r="M60" i="1"/>
  <c r="W62" i="1" s="1"/>
  <c r="K60" i="1"/>
  <c r="I60" i="1"/>
  <c r="B60" i="1"/>
  <c r="M59" i="1"/>
  <c r="I59" i="1"/>
  <c r="E59" i="1"/>
  <c r="A59" i="1"/>
  <c r="I57" i="1"/>
  <c r="E57" i="1"/>
  <c r="B57" i="1"/>
  <c r="O56" i="1"/>
  <c r="M56" i="1"/>
  <c r="E56" i="1"/>
  <c r="B56" i="1"/>
  <c r="O55" i="1"/>
  <c r="M55" i="1"/>
  <c r="W57" i="1" s="1"/>
  <c r="K55" i="1"/>
  <c r="I55" i="1"/>
  <c r="B55" i="1"/>
  <c r="M54" i="1"/>
  <c r="I54" i="1"/>
  <c r="E54" i="1"/>
  <c r="A54" i="1"/>
  <c r="AW46" i="1"/>
  <c r="AV46" i="1"/>
  <c r="AS46" i="1"/>
  <c r="AR46" i="1"/>
  <c r="AF46" i="1"/>
  <c r="AB46" i="1"/>
  <c r="A46" i="1"/>
  <c r="AW45" i="1"/>
  <c r="AV45" i="1"/>
  <c r="AS45" i="1"/>
  <c r="AR45" i="1"/>
  <c r="AF45" i="1"/>
  <c r="AB45" i="1"/>
  <c r="A45" i="1"/>
  <c r="AW44" i="1"/>
  <c r="AV44" i="1"/>
  <c r="AS44" i="1"/>
  <c r="AR44" i="1"/>
  <c r="AF44" i="1"/>
  <c r="AB44" i="1"/>
  <c r="A44" i="1"/>
  <c r="AW43" i="1"/>
  <c r="AV43" i="1"/>
  <c r="AS43" i="1"/>
  <c r="AR43" i="1"/>
  <c r="AF43" i="1"/>
  <c r="AB43" i="1"/>
  <c r="A43" i="1"/>
  <c r="AW42" i="1"/>
  <c r="AV42" i="1"/>
  <c r="AS42" i="1"/>
  <c r="AR42" i="1"/>
  <c r="AF42" i="1"/>
  <c r="AB42" i="1"/>
  <c r="A42" i="1"/>
  <c r="AW41" i="1"/>
  <c r="AV41" i="1"/>
  <c r="AS41" i="1"/>
  <c r="AR41" i="1"/>
  <c r="AF41" i="1"/>
  <c r="AB41" i="1"/>
  <c r="A41" i="1"/>
  <c r="AW40" i="1"/>
  <c r="AV40" i="1"/>
  <c r="AS40" i="1"/>
  <c r="AR40" i="1"/>
  <c r="AF40" i="1"/>
  <c r="AB40" i="1"/>
  <c r="A40" i="1"/>
  <c r="AW39" i="1"/>
  <c r="AV39" i="1"/>
  <c r="AS39" i="1"/>
  <c r="AR39" i="1"/>
  <c r="AF39" i="1"/>
  <c r="AB39" i="1"/>
  <c r="A39" i="1"/>
  <c r="AW35" i="1"/>
  <c r="AV35" i="1"/>
  <c r="AS35" i="1"/>
  <c r="AR35" i="1"/>
  <c r="AK35" i="1"/>
  <c r="AF35" i="1"/>
  <c r="AB35" i="1"/>
  <c r="R35" i="1"/>
  <c r="N35" i="1"/>
  <c r="AQ35" i="1" s="1"/>
  <c r="A35" i="1"/>
  <c r="AW34" i="1"/>
  <c r="AV34" i="1"/>
  <c r="AS34" i="1"/>
  <c r="AR34" i="1"/>
  <c r="AK34" i="1"/>
  <c r="AF34" i="1"/>
  <c r="AB34" i="1"/>
  <c r="R34" i="1"/>
  <c r="N34" i="1"/>
  <c r="AQ34" i="1" s="1"/>
  <c r="A34" i="1"/>
  <c r="AW33" i="1"/>
  <c r="AV33" i="1"/>
  <c r="AS33" i="1"/>
  <c r="AR33" i="1"/>
  <c r="AK33" i="1"/>
  <c r="AF33" i="1"/>
  <c r="AB33" i="1"/>
  <c r="R33" i="1"/>
  <c r="N33" i="1"/>
  <c r="AQ33" i="1" s="1"/>
  <c r="A33" i="1"/>
  <c r="AW32" i="1"/>
  <c r="AV32" i="1"/>
  <c r="AS32" i="1"/>
  <c r="AR32" i="1"/>
  <c r="AK32" i="1"/>
  <c r="AF32" i="1"/>
  <c r="AB32" i="1"/>
  <c r="R32" i="1"/>
  <c r="N32" i="1"/>
  <c r="AQ32" i="1" s="1"/>
  <c r="A32" i="1"/>
  <c r="AW28" i="1"/>
  <c r="AV28" i="1"/>
  <c r="AS28" i="1"/>
  <c r="AR28" i="1"/>
  <c r="AK28" i="1"/>
  <c r="AF28" i="1"/>
  <c r="AB28" i="1"/>
  <c r="R28" i="1"/>
  <c r="N28" i="1"/>
  <c r="AQ28" i="1" s="1"/>
  <c r="A28" i="1"/>
  <c r="AW27" i="1"/>
  <c r="AV27" i="1"/>
  <c r="AS27" i="1"/>
  <c r="AR27" i="1"/>
  <c r="AK27" i="1"/>
  <c r="AF27" i="1"/>
  <c r="AB27" i="1"/>
  <c r="R27" i="1"/>
  <c r="N27" i="1"/>
  <c r="AQ27" i="1" s="1"/>
  <c r="A27" i="1"/>
  <c r="AW26" i="1"/>
  <c r="AV26" i="1"/>
  <c r="AS26" i="1"/>
  <c r="AR26" i="1"/>
  <c r="AK26" i="1"/>
  <c r="AF26" i="1"/>
  <c r="AB26" i="1"/>
  <c r="R26" i="1"/>
  <c r="N26" i="1"/>
  <c r="AQ26" i="1" s="1"/>
  <c r="A26" i="1"/>
  <c r="AW25" i="1"/>
  <c r="AV25" i="1"/>
  <c r="AS25" i="1"/>
  <c r="AR25" i="1"/>
  <c r="AK25" i="1"/>
  <c r="AF25" i="1"/>
  <c r="AB25" i="1"/>
  <c r="R25" i="1"/>
  <c r="N25" i="1"/>
  <c r="AQ25" i="1" s="1"/>
  <c r="A25" i="1"/>
  <c r="AW21" i="1"/>
  <c r="AV21" i="1"/>
  <c r="AS21" i="1"/>
  <c r="AR21" i="1"/>
  <c r="AK21" i="1"/>
  <c r="AF21" i="1"/>
  <c r="AB21" i="1"/>
  <c r="R21" i="1"/>
  <c r="N21" i="1"/>
  <c r="AQ21" i="1" s="1"/>
  <c r="A21" i="1"/>
  <c r="AW20" i="1"/>
  <c r="AV20" i="1"/>
  <c r="AS20" i="1"/>
  <c r="AR20" i="1"/>
  <c r="AK20" i="1"/>
  <c r="AF20" i="1"/>
  <c r="AB20" i="1"/>
  <c r="R20" i="1"/>
  <c r="N20" i="1"/>
  <c r="AQ20" i="1" s="1"/>
  <c r="A20" i="1"/>
  <c r="AW19" i="1"/>
  <c r="AV19" i="1"/>
  <c r="AS19" i="1"/>
  <c r="AR19" i="1"/>
  <c r="AK19" i="1"/>
  <c r="AF19" i="1"/>
  <c r="AB19" i="1"/>
  <c r="R19" i="1"/>
  <c r="N19" i="1"/>
  <c r="AQ19" i="1" s="1"/>
  <c r="A19" i="1"/>
  <c r="AW18" i="1"/>
  <c r="AV18" i="1"/>
  <c r="AS18" i="1"/>
  <c r="AR18" i="1"/>
  <c r="AK18" i="1"/>
  <c r="AF18" i="1"/>
  <c r="AB18" i="1"/>
  <c r="R18" i="1"/>
  <c r="N18" i="1"/>
  <c r="AQ18" i="1" s="1"/>
  <c r="A18" i="1"/>
  <c r="AH12" i="1"/>
  <c r="AB12" i="1"/>
  <c r="AH11" i="1"/>
  <c r="AB11" i="1"/>
  <c r="AH10" i="1"/>
  <c r="AB10" i="1"/>
  <c r="AH9" i="1"/>
  <c r="AB9" i="1"/>
  <c r="B75" i="1" l="1"/>
  <c r="E74" i="1" s="1"/>
  <c r="Y47" i="1"/>
  <c r="K75" i="1" s="1"/>
  <c r="V47" i="1"/>
  <c r="I75" i="1" s="1"/>
  <c r="N47" i="1"/>
  <c r="AK45" i="1"/>
  <c r="N43" i="1"/>
  <c r="R39" i="1"/>
  <c r="B81" i="1"/>
  <c r="E80" i="1" s="1"/>
  <c r="N49" i="1"/>
  <c r="N45" i="1"/>
  <c r="R42" i="1"/>
  <c r="AK39" i="1"/>
  <c r="B77" i="1"/>
  <c r="M74" i="1" s="1"/>
  <c r="Y48" i="1"/>
  <c r="S77" i="1" s="1"/>
  <c r="V48" i="1"/>
  <c r="Q77" i="1" s="1"/>
  <c r="N48" i="1"/>
  <c r="R43" i="1"/>
  <c r="AU43" i="1" s="1"/>
  <c r="AK41" i="1"/>
  <c r="N40" i="1"/>
  <c r="B83" i="1"/>
  <c r="M80" i="1" s="1"/>
  <c r="N50" i="1"/>
  <c r="R45" i="1"/>
  <c r="AU45" i="1" s="1"/>
  <c r="AK43" i="1"/>
  <c r="N41" i="1"/>
  <c r="B76" i="1"/>
  <c r="I74" i="1" s="1"/>
  <c r="R47" i="1"/>
  <c r="AK46" i="1"/>
  <c r="N44" i="1"/>
  <c r="R40" i="1"/>
  <c r="AU40" i="1" s="1"/>
  <c r="B82" i="1"/>
  <c r="I80" i="1" s="1"/>
  <c r="Y49" i="1"/>
  <c r="K81" i="1" s="1"/>
  <c r="V49" i="1"/>
  <c r="I81" i="1" s="1"/>
  <c r="R49" i="1"/>
  <c r="N46" i="1"/>
  <c r="R41" i="1"/>
  <c r="AU41" i="1" s="1"/>
  <c r="AK40" i="1"/>
  <c r="B78" i="1"/>
  <c r="Q74" i="1" s="1"/>
  <c r="R48" i="1"/>
  <c r="R44" i="1"/>
  <c r="AU44" i="1" s="1"/>
  <c r="AK42" i="1"/>
  <c r="N39" i="1"/>
  <c r="AQ39" i="1" s="1"/>
  <c r="B84" i="1"/>
  <c r="Q80" i="1" s="1"/>
  <c r="Y50" i="1"/>
  <c r="S83" i="1" s="1"/>
  <c r="V50" i="1"/>
  <c r="Q83" i="1" s="1"/>
  <c r="R50" i="1"/>
  <c r="R46" i="1"/>
  <c r="AU46" i="1" s="1"/>
  <c r="AK44" i="1"/>
  <c r="N42" i="1"/>
  <c r="AQ42" i="1" s="1"/>
  <c r="AU18" i="1"/>
  <c r="AU19" i="1"/>
  <c r="AU20" i="1"/>
  <c r="AU21" i="1"/>
  <c r="AU25" i="1"/>
  <c r="AU26" i="1"/>
  <c r="AU27" i="1"/>
  <c r="AU28" i="1"/>
  <c r="AU32" i="1"/>
  <c r="AU33" i="1"/>
  <c r="AU34" i="1"/>
  <c r="AU35" i="1"/>
  <c r="W56" i="1"/>
  <c r="AA55" i="1"/>
  <c r="Y55" i="1"/>
  <c r="U55" i="1"/>
  <c r="AA56" i="1"/>
  <c r="Y56" i="1"/>
  <c r="U56" i="1"/>
  <c r="W55" i="1"/>
  <c r="AA57" i="1"/>
  <c r="Y57" i="1"/>
  <c r="U57" i="1"/>
  <c r="W61" i="1"/>
  <c r="AA60" i="1"/>
  <c r="Y60" i="1"/>
  <c r="U60" i="1"/>
  <c r="AA61" i="1"/>
  <c r="Y61" i="1"/>
  <c r="U61" i="1"/>
  <c r="W60" i="1"/>
  <c r="AA62" i="1"/>
  <c r="Y62" i="1"/>
  <c r="U62" i="1"/>
  <c r="W66" i="1"/>
  <c r="AA65" i="1"/>
  <c r="Y65" i="1"/>
  <c r="U65" i="1"/>
  <c r="AA66" i="1"/>
  <c r="Y66" i="1"/>
  <c r="U66" i="1"/>
  <c r="W65" i="1"/>
  <c r="AA67" i="1"/>
  <c r="Y67" i="1"/>
  <c r="U67" i="1"/>
  <c r="W71" i="1"/>
  <c r="AA70" i="1"/>
  <c r="Y70" i="1"/>
  <c r="U70" i="1"/>
  <c r="AA71" i="1"/>
  <c r="Y71" i="1"/>
  <c r="U71" i="1"/>
  <c r="W70" i="1"/>
  <c r="AA72" i="1"/>
  <c r="Y72" i="1"/>
  <c r="U72" i="1"/>
  <c r="W77" i="1"/>
  <c r="AA77" i="1"/>
  <c r="Y77" i="1"/>
  <c r="U77" i="1"/>
  <c r="W78" i="1"/>
  <c r="AA78" i="1"/>
  <c r="Y78" i="1"/>
  <c r="U78" i="1"/>
  <c r="W83" i="1"/>
  <c r="AA83" i="1"/>
  <c r="Y83" i="1"/>
  <c r="U83" i="1"/>
  <c r="W84" i="1"/>
  <c r="AA84" i="1"/>
  <c r="Y84" i="1"/>
  <c r="U84" i="1"/>
  <c r="AQ46" i="1" l="1"/>
  <c r="W82" i="1"/>
  <c r="AA81" i="1"/>
  <c r="Y81" i="1"/>
  <c r="U81" i="1"/>
  <c r="AA82" i="1"/>
  <c r="Y82" i="1"/>
  <c r="U82" i="1"/>
  <c r="W81" i="1"/>
  <c r="AQ44" i="1"/>
  <c r="AQ41" i="1"/>
  <c r="AQ40" i="1"/>
  <c r="AU42" i="1"/>
  <c r="AQ45" i="1"/>
  <c r="AU39" i="1"/>
  <c r="AQ43" i="1"/>
  <c r="W76" i="1"/>
  <c r="AA75" i="1"/>
  <c r="Y75" i="1"/>
  <c r="U75" i="1"/>
  <c r="AA76" i="1"/>
  <c r="Y76" i="1"/>
  <c r="U76" i="1"/>
  <c r="W75" i="1"/>
</calcChain>
</file>

<file path=xl/sharedStrings.xml><?xml version="1.0" encoding="utf-8"?>
<sst xmlns="http://schemas.openxmlformats.org/spreadsheetml/2006/main" count="348" uniqueCount="135">
  <si>
    <t>Liga-Bezeichnung:</t>
  </si>
  <si>
    <t>W14</t>
  </si>
  <si>
    <t>Hamburger Basketball-Verband e.V.</t>
  </si>
  <si>
    <t>Qualifikationsturnier 2025</t>
  </si>
  <si>
    <t>14. Juni 2025</t>
  </si>
  <si>
    <t>- Weiblich U14  Runde 1 -</t>
  </si>
  <si>
    <t>Halle:</t>
  </si>
  <si>
    <t>LÜNE</t>
  </si>
  <si>
    <t>Sportpark Kreideberg, Am Wienebütteler Weg, 21339 LG</t>
  </si>
  <si>
    <t>Gruppe A</t>
  </si>
  <si>
    <t>Gruppe B</t>
  </si>
  <si>
    <t>Gruppe C</t>
  </si>
  <si>
    <t>Gruppe D</t>
  </si>
  <si>
    <t>Gruppe  E</t>
  </si>
  <si>
    <t>Gruppe F</t>
  </si>
  <si>
    <t>A3</t>
  </si>
  <si>
    <t>C3</t>
  </si>
  <si>
    <t>B3</t>
  </si>
  <si>
    <t>D3</t>
  </si>
  <si>
    <t>A2</t>
  </si>
  <si>
    <t>C2</t>
  </si>
  <si>
    <t>B2</t>
  </si>
  <si>
    <t>D2</t>
  </si>
  <si>
    <t>Spielplan Sonnabend, 14. Juni</t>
  </si>
  <si>
    <t>Kampfgericht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</si>
  <si>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</si>
  <si>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</si>
  <si>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</si>
  <si>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</si>
  <si>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</si>
  <si>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</si>
  <si>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</si>
  <si>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</si>
  <si>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/ Kommissar</t>
  </si>
  <si>
    <t>A</t>
  </si>
  <si>
    <t>09:30</t>
  </si>
  <si>
    <t>-</t>
  </si>
  <si>
    <t>:</t>
  </si>
  <si>
    <t>B</t>
  </si>
  <si>
    <t>C</t>
  </si>
  <si>
    <t>10:30</t>
  </si>
  <si>
    <t>D</t>
  </si>
  <si>
    <t>11:30</t>
  </si>
  <si>
    <t>12:30</t>
  </si>
  <si>
    <t>13:30</t>
  </si>
  <si>
    <t>14:30</t>
  </si>
  <si>
    <t>E</t>
  </si>
  <si>
    <t>15:30</t>
  </si>
  <si>
    <t>F</t>
  </si>
  <si>
    <t>16:30</t>
  </si>
  <si>
    <t>17:30</t>
  </si>
  <si>
    <t>18:30</t>
  </si>
  <si>
    <t>Ergebnisübernahme aus Gruppe A</t>
  </si>
  <si>
    <t>Ergebnisübernahme aus Gruppe B</t>
  </si>
  <si>
    <t>Ergebnisübernahme aus Gruppe C</t>
  </si>
  <si>
    <t>Ergebnisübernahme aus Gruppe D</t>
  </si>
  <si>
    <t>Sollten die Schiedsrichter ihre eigene Mannschaft pfeifen, bitte eigenständig das Feld tauschen!</t>
  </si>
  <si>
    <t>Körbe</t>
  </si>
  <si>
    <t>Punkte</t>
  </si>
  <si>
    <t>Pl</t>
  </si>
  <si>
    <t>XXX</t>
  </si>
  <si>
    <t>G</t>
  </si>
  <si>
    <t>J</t>
  </si>
  <si>
    <t>K</t>
  </si>
  <si>
    <t>L</t>
  </si>
  <si>
    <t>N</t>
  </si>
  <si>
    <t>O</t>
  </si>
  <si>
    <t>P</t>
  </si>
  <si>
    <t>H</t>
  </si>
  <si>
    <t>Platzierung:</t>
  </si>
  <si>
    <t>1. - 4.</t>
  </si>
  <si>
    <t>5. - 6.</t>
  </si>
  <si>
    <t>7. - 8.</t>
  </si>
  <si>
    <t>9. - 10.</t>
  </si>
  <si>
    <t>11. - 12.</t>
  </si>
  <si>
    <t>Qualifiziert für die Leistungsrunde sind die Plätze 1 bis 8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</si>
  <si>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</si>
  <si>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</si>
  <si>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</si>
  <si>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</si>
  <si>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</si>
  <si>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</si>
  <si>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</si>
  <si>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</si>
  <si>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</si>
  <si>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</si>
  <si>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</si>
  <si>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</si>
  <si>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</si>
  <si>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M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</si>
  <si>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</si>
  <si>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</si>
  <si>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</si>
  <si>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</si>
  <si>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</si>
  <si>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</si>
  <si>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</si>
  <si>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</si>
  <si>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</si>
  <si>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</si>
  <si>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</si>
  <si>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</si>
  <si>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</si>
  <si>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</si>
  <si>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</si>
  <si>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</si>
  <si>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</si>
  <si>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</si>
  <si>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</si>
  <si>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</si>
  <si>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</si>
  <si>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</si>
  <si>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</si>
  <si>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</si>
  <si>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LIGA</t>
  </si>
  <si>
    <t>Nr</t>
  </si>
  <si>
    <t>SR1</t>
  </si>
  <si>
    <t>SR2</t>
  </si>
  <si>
    <t>Liga2</t>
  </si>
  <si>
    <t>Datum</t>
  </si>
  <si>
    <t>Halle-Feld</t>
  </si>
  <si>
    <t>ATSV</t>
  </si>
  <si>
    <t>RIST</t>
  </si>
  <si>
    <t>MTVL2</t>
  </si>
  <si>
    <t>BSV</t>
  </si>
  <si>
    <t>WSV</t>
  </si>
  <si>
    <t>SCAL</t>
  </si>
  <si>
    <t>ETV</t>
  </si>
  <si>
    <t>OTT</t>
  </si>
  <si>
    <t>HAHI</t>
  </si>
  <si>
    <t>MTVL1</t>
  </si>
  <si>
    <t>TSGB</t>
  </si>
  <si>
    <t>HTS</t>
  </si>
  <si>
    <t>Nachdruck nur mit Genehmigung des DBB gestattet. (06/25; JQT)</t>
  </si>
  <si>
    <t>Version 1: Stand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</si>
</sst>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1" fillId="0" borderId="0" xfId="1"/>
    <xf numFmtId="0" fontId="1" fillId="3" borderId="0" xfId="1" applyFill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8" fillId="0" borderId="0" xfId="1" quotePrefix="1" applyFont="1" applyAlignment="1">
      <alignment horizontal="left"/>
    </xf>
    <xf numFmtId="0" fontId="1" fillId="0" borderId="10" xfId="1" applyBorder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1" fontId="1" fillId="0" borderId="0" xfId="1" applyNumberFormat="1"/>
    <xf numFmtId="164" fontId="1" fillId="0" borderId="0" xfId="1" applyNumberFormat="1"/>
    <xf numFmtId="0" fontId="8" fillId="0" borderId="0" xfId="1" applyFon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4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5" fillId="0" borderId="19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6" fillId="0" borderId="29" xfId="2" applyFont="1" applyBorder="1" applyAlignment="1">
      <alignment horizontal="center" shrinkToFit="1"/>
    </xf>
    <xf numFmtId="0" fontId="16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6" fillId="0" borderId="32" xfId="2" applyFont="1" applyBorder="1" applyAlignment="1">
      <alignment horizontal="center" shrinkToFit="1"/>
    </xf>
    <xf numFmtId="0" fontId="16" fillId="0" borderId="33" xfId="2" applyFont="1" applyBorder="1" applyAlignment="1">
      <alignment horizontal="center" shrinkToFit="1"/>
    </xf>
    <xf numFmtId="0" fontId="17" fillId="0" borderId="19" xfId="2" applyFont="1" applyBorder="1" applyAlignment="1">
      <alignment wrapText="1"/>
    </xf>
    <xf numFmtId="0" fontId="15" fillId="0" borderId="1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7" fillId="0" borderId="0" xfId="2" applyFont="1"/>
    <xf numFmtId="0" fontId="1" fillId="0" borderId="41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4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6" fillId="0" borderId="57" xfId="2" applyFont="1" applyBorder="1" applyAlignment="1">
      <alignment horizontal="center" shrinkToFit="1"/>
    </xf>
    <xf numFmtId="0" fontId="16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6" fillId="0" borderId="49" xfId="2" applyFont="1" applyBorder="1" applyAlignment="1">
      <alignment horizontal="center" shrinkToFit="1"/>
    </xf>
    <xf numFmtId="0" fontId="16" fillId="0" borderId="50" xfId="2" applyFont="1" applyBorder="1" applyAlignment="1">
      <alignment horizontal="center" shrinkToFit="1"/>
    </xf>
    <xf numFmtId="0" fontId="14" fillId="0" borderId="19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3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6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6" fillId="0" borderId="14" xfId="2" applyFont="1" applyBorder="1"/>
    <xf numFmtId="0" fontId="19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3" fillId="0" borderId="0" xfId="2" applyFont="1"/>
    <xf numFmtId="0" fontId="1" fillId="0" borderId="0" xfId="2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right"/>
    </xf>
    <xf numFmtId="166" fontId="20" fillId="0" borderId="0" xfId="2" applyNumberFormat="1" applyFont="1"/>
    <xf numFmtId="14" fontId="20" fillId="0" borderId="0" xfId="2" applyNumberFormat="1" applyFont="1"/>
    <xf numFmtId="1" fontId="1" fillId="0" borderId="0" xfId="2" applyNumberFormat="1" applyAlignment="1">
      <alignment horizontal="center"/>
    </xf>
    <xf numFmtId="0" fontId="1" fillId="0" borderId="0" xfId="1" applyAlignment="1">
      <alignment horizontal="right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quotePrefix="1" applyFont="1" applyAlignment="1">
      <alignment horizontal="center"/>
    </xf>
    <xf numFmtId="0" fontId="1" fillId="0" borderId="0" xfId="1" applyAlignment="1">
      <alignment horizontal="left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9" fillId="0" borderId="0" xfId="1" quotePrefix="1" applyFont="1" applyAlignment="1">
      <alignment horizontal="left"/>
    </xf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quotePrefix="1" applyFont="1" applyBorder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right"/>
    </xf>
    <xf numFmtId="0" fontId="1" fillId="2" borderId="0" xfId="1" applyFill="1" applyAlignment="1" applyProtection="1">
      <alignment horizontal="right"/>
      <protection locked="0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 applyAlignment="1">
      <alignment horizontal="left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0" fontId="1" fillId="0" borderId="6" xfId="1" applyBorder="1" applyAlignment="1">
      <alignment horizontal="center" shrinkToFit="1"/>
    </xf>
    <xf numFmtId="0" fontId="1" fillId="0" borderId="7" xfId="1" applyBorder="1" applyAlignment="1">
      <alignment horizontal="center" shrinkToFit="1"/>
    </xf>
    <xf numFmtId="0" fontId="1" fillId="0" borderId="8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0" fontId="8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13" xfId="1" applyBorder="1" applyAlignment="1">
      <alignment horizontal="center" shrinkToFit="1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1" fillId="0" borderId="0" xfId="2" applyFont="1" applyAlignment="1">
      <alignment horizontal="center"/>
    </xf>
    <xf numFmtId="0" fontId="3" fillId="0" borderId="7" xfId="2" applyFont="1" applyBorder="1" applyAlignment="1">
      <alignment horizontal="left" shrinkToFit="1"/>
    </xf>
    <xf numFmtId="0" fontId="12" fillId="0" borderId="15" xfId="2" applyFont="1" applyBorder="1" applyAlignment="1">
      <alignment horizontal="center" shrinkToFit="1"/>
    </xf>
    <xf numFmtId="0" fontId="12" fillId="0" borderId="16" xfId="2" applyFont="1" applyBorder="1" applyAlignment="1">
      <alignment horizontal="center" shrinkToFit="1"/>
    </xf>
    <xf numFmtId="0" fontId="13" fillId="0" borderId="17" xfId="2" applyFont="1" applyBorder="1" applyAlignment="1">
      <alignment horizontal="right" shrinkToFit="1"/>
    </xf>
    <xf numFmtId="0" fontId="12" fillId="0" borderId="19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2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2" fillId="0" borderId="19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3" fillId="0" borderId="7" xfId="2" applyFont="1" applyBorder="1" applyAlignment="1">
      <alignment horizontal="right" shrinkToFit="1"/>
    </xf>
    <xf numFmtId="0" fontId="12" fillId="0" borderId="15" xfId="2" applyFont="1" applyBorder="1" applyAlignment="1">
      <alignment horizontal="right"/>
    </xf>
    <xf numFmtId="0" fontId="12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5" fillId="0" borderId="1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7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45" xfId="2" applyBorder="1" applyAlignment="1">
      <alignment horizontal="center"/>
    </xf>
    <xf numFmtId="0" fontId="1" fillId="0" borderId="17" xfId="2" applyBorder="1" applyAlignment="1">
      <alignment horizontal="left" shrinkToFit="1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7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textRotation="90" wrapText="1"/>
    </xf>
    <xf numFmtId="0" fontId="17" fillId="0" borderId="39" xfId="2" applyFont="1" applyBorder="1" applyAlignment="1">
      <alignment horizontal="center" vertical="center" textRotation="90" wrapText="1"/>
    </xf>
    <xf numFmtId="0" fontId="17" fillId="0" borderId="44" xfId="2" applyFont="1" applyBorder="1" applyAlignment="1">
      <alignment horizontal="center" vertical="center" textRotation="90" wrapText="1"/>
    </xf>
    <xf numFmtId="0" fontId="17" fillId="0" borderId="43" xfId="2" applyFont="1" applyBorder="1" applyAlignment="1">
      <alignment horizontal="center" vertical="center" textRotation="90" wrapTex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4" fillId="0" borderId="53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3" fillId="0" borderId="0" xfId="2" applyFont="1" applyAlignment="1">
      <alignment horizontal="center" wrapText="1"/>
    </xf>
    <xf numFmtId="0" fontId="13" fillId="0" borderId="19" xfId="2" applyFont="1" applyBorder="1" applyAlignment="1">
      <alignment horizontal="center" wrapText="1"/>
    </xf>
    <xf numFmtId="0" fontId="13" fillId="0" borderId="20" xfId="2" applyFont="1" applyBorder="1" applyAlignment="1">
      <alignment horizontal="center" wrapText="1"/>
    </xf>
    <xf numFmtId="0" fontId="1" fillId="0" borderId="0" xfId="2" applyAlignment="1">
      <alignment horizontal="left"/>
    </xf>
    <xf numFmtId="0" fontId="18" fillId="0" borderId="0" xfId="2" applyFont="1" applyAlignment="1">
      <alignment horizontal="left"/>
    </xf>
    <xf numFmtId="0" fontId="1" fillId="0" borderId="7" xfId="2" applyBorder="1" applyAlignment="1">
      <alignment horizontal="center"/>
    </xf>
    <xf numFmtId="0" fontId="1" fillId="0" borderId="16" xfId="2" applyBorder="1" applyAlignment="1">
      <alignment horizontal="left"/>
    </xf>
    <xf numFmtId="0" fontId="18" fillId="0" borderId="16" xfId="2" applyFont="1" applyBorder="1" applyAlignment="1">
      <alignment horizontal="left"/>
    </xf>
    <xf numFmtId="0" fontId="12" fillId="0" borderId="19" xfId="2" applyFont="1" applyBorder="1" applyAlignment="1">
      <alignment horizontal="left" shrinkToFit="1"/>
    </xf>
    <xf numFmtId="0" fontId="12" fillId="0" borderId="0" xfId="2" applyFont="1" applyAlignment="1">
      <alignment horizontal="left" shrinkToFit="1"/>
    </xf>
    <xf numFmtId="0" fontId="13" fillId="0" borderId="7" xfId="2" applyFont="1" applyBorder="1" applyAlignment="1">
      <alignment horizontal="left"/>
    </xf>
  </cellXfs>
  <cellStyles count="3">
    <cellStyle name="Standard" xfId="0" builtinId="0"/>
    <cellStyle name="Standard 2" xfId="1" xr:uid="{B2A9B369-9E12-44E5-8101-5D5EA5D3859C}"/>
    <cellStyle name="Standard 2 2" xfId="2" xr:uid="{C126429A-D470-478F-B177-6DF14090BE38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D9D345A1-195B-4283-8B5E-461E25D3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E10EE25E-2661-4E41-BDD1-9AEDA8D056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A47E-40E2-40B0-85DD-4756C560F346}">
  <dimension ref="A1:BF90"/>
  <sheetViews>
    <sheetView showGridLines="0" tabSelected="1" topLeftCell="A2" workbookViewId="0">
      <selection activeCell="V18" sqref="V18:W18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58" width="2.28515625" style="1" hidden="1" customWidth="1"/>
    <col min="59" max="59" width="5.7109375" style="1" customWidth="1"/>
    <col min="60" max="16384" width="11.42578125" style="1"/>
  </cols>
  <sheetData>
    <row r="1" spans="1:41" hidden="1" x14ac:dyDescent="0.2">
      <c r="A1" s="130" t="s">
        <v>0</v>
      </c>
      <c r="B1" s="130"/>
      <c r="C1" s="130"/>
      <c r="D1" s="130"/>
      <c r="E1" s="130"/>
      <c r="F1" s="130"/>
      <c r="G1" s="130"/>
      <c r="H1" s="131" t="s">
        <v>1</v>
      </c>
      <c r="I1" s="131"/>
      <c r="J1" s="131"/>
      <c r="AO1" s="1"/>
    </row>
    <row r="2" spans="1:41" ht="15" x14ac:dyDescent="0.2">
      <c r="A2" s="132" t="s">
        <v>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4"/>
    </row>
    <row r="3" spans="1:41" ht="18" x14ac:dyDescent="0.25">
      <c r="A3" s="135" t="s">
        <v>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7"/>
    </row>
    <row r="4" spans="1:41" ht="18" x14ac:dyDescent="0.25">
      <c r="A4" s="138" t="s">
        <v>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7"/>
    </row>
    <row r="5" spans="1:41" ht="18" x14ac:dyDescent="0.25">
      <c r="A5" s="139" t="s">
        <v>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1"/>
    </row>
    <row r="6" spans="1:41" ht="18" x14ac:dyDescent="0.25">
      <c r="A6" s="127" t="s">
        <v>6</v>
      </c>
      <c r="B6" s="127"/>
      <c r="C6" s="127"/>
      <c r="D6" s="127"/>
      <c r="E6" s="127"/>
      <c r="F6" s="3" t="s">
        <v>7</v>
      </c>
      <c r="G6" s="3"/>
      <c r="H6" s="3"/>
      <c r="I6" s="3"/>
      <c r="J6" s="4" t="s">
        <v>8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x14ac:dyDescent="0.2">
      <c r="AC7" s="5"/>
      <c r="AE7" s="6"/>
      <c r="AH7" s="6"/>
      <c r="AI7" s="7"/>
      <c r="AJ7" s="7"/>
    </row>
    <row r="8" spans="1:41" x14ac:dyDescent="0.2">
      <c r="B8" s="128" t="s">
        <v>9</v>
      </c>
      <c r="C8" s="128"/>
      <c r="D8" s="128"/>
      <c r="E8" s="128"/>
      <c r="F8" s="8"/>
      <c r="G8" s="8"/>
      <c r="H8" s="128" t="s">
        <v>10</v>
      </c>
      <c r="I8" s="128"/>
      <c r="J8" s="128"/>
      <c r="K8" s="128"/>
      <c r="L8" s="8"/>
      <c r="M8" s="8"/>
      <c r="N8" s="128" t="s">
        <v>11</v>
      </c>
      <c r="O8" s="128"/>
      <c r="P8" s="128"/>
      <c r="Q8" s="128"/>
      <c r="R8" s="8"/>
      <c r="S8" s="8"/>
      <c r="T8" s="128" t="s">
        <v>12</v>
      </c>
      <c r="U8" s="128"/>
      <c r="V8" s="128"/>
      <c r="W8" s="128"/>
      <c r="Z8" s="129" t="s">
        <v>13</v>
      </c>
      <c r="AA8" s="129"/>
      <c r="AB8" s="129"/>
      <c r="AC8" s="129"/>
      <c r="AD8" s="129"/>
      <c r="AF8" s="129" t="s">
        <v>14</v>
      </c>
      <c r="AG8" s="129"/>
      <c r="AH8" s="129"/>
      <c r="AI8" s="129"/>
      <c r="AJ8" s="129"/>
    </row>
    <row r="9" spans="1:41" x14ac:dyDescent="0.2">
      <c r="B9" s="130" t="s">
        <v>121</v>
      </c>
      <c r="C9" s="130"/>
      <c r="D9" s="130"/>
      <c r="E9" s="130"/>
      <c r="H9" s="130" t="s">
        <v>123</v>
      </c>
      <c r="I9" s="130"/>
      <c r="J9" s="130"/>
      <c r="K9" s="130"/>
      <c r="N9" s="130" t="s">
        <v>126</v>
      </c>
      <c r="O9" s="130"/>
      <c r="P9" s="130"/>
      <c r="Q9" s="130"/>
      <c r="T9" s="130" t="s">
        <v>130</v>
      </c>
      <c r="U9" s="130"/>
      <c r="V9" s="130"/>
      <c r="W9" s="130"/>
      <c r="Z9" s="9" t="s">
        <v>15</v>
      </c>
      <c r="AA9" s="9"/>
      <c r="AB9" s="130" t="str">
        <f>IF(AC55=3,B55,IF(AC56=3,B56,IF(AC57=3,B57,"")))</f>
        <v/>
      </c>
      <c r="AC9" s="130"/>
      <c r="AD9" s="130"/>
      <c r="AF9" s="9" t="s">
        <v>16</v>
      </c>
      <c r="AG9" s="9"/>
      <c r="AH9" s="130" t="str">
        <f>IF(AC60=3,B60,IF(AC61=3,B61,IF(AC62=3,B62,"")))</f>
        <v/>
      </c>
      <c r="AI9" s="130"/>
      <c r="AJ9" s="130"/>
    </row>
    <row r="10" spans="1:41" x14ac:dyDescent="0.2">
      <c r="B10" s="130" t="s">
        <v>122</v>
      </c>
      <c r="C10" s="130"/>
      <c r="D10" s="130"/>
      <c r="E10" s="130"/>
      <c r="H10" s="130" t="s">
        <v>124</v>
      </c>
      <c r="I10" s="130"/>
      <c r="J10" s="130"/>
      <c r="K10" s="130"/>
      <c r="N10" s="130" t="s">
        <v>127</v>
      </c>
      <c r="O10" s="130"/>
      <c r="P10" s="130"/>
      <c r="Q10" s="130"/>
      <c r="T10" s="130" t="s">
        <v>131</v>
      </c>
      <c r="U10" s="130"/>
      <c r="V10" s="130"/>
      <c r="W10" s="130"/>
      <c r="Z10" s="9" t="s">
        <v>17</v>
      </c>
      <c r="AA10" s="9"/>
      <c r="AB10" s="130" t="str">
        <f>IF(AC70=3,B70,IF(AC71=3,B71,IF(AC72=3,B72,"")))</f>
        <v/>
      </c>
      <c r="AC10" s="130"/>
      <c r="AD10" s="130"/>
      <c r="AF10" s="9" t="s">
        <v>18</v>
      </c>
      <c r="AG10" s="9"/>
      <c r="AH10" s="130" t="str">
        <f>IF(AC65=3,B65,IF(AC66=3,B66,IF(AC67=3,B67,"")))</f>
        <v/>
      </c>
      <c r="AI10" s="130"/>
      <c r="AJ10" s="130"/>
    </row>
    <row r="11" spans="1:41" x14ac:dyDescent="0.2">
      <c r="B11" s="130" t="s">
        <v>128</v>
      </c>
      <c r="C11" s="130"/>
      <c r="D11" s="130"/>
      <c r="E11" s="130"/>
      <c r="H11" s="130" t="s">
        <v>125</v>
      </c>
      <c r="I11" s="130"/>
      <c r="J11" s="130"/>
      <c r="K11" s="130"/>
      <c r="N11" s="130" t="s">
        <v>129</v>
      </c>
      <c r="O11" s="130"/>
      <c r="P11" s="130"/>
      <c r="Q11" s="130"/>
      <c r="T11" s="130" t="s">
        <v>132</v>
      </c>
      <c r="U11" s="130"/>
      <c r="V11" s="130"/>
      <c r="W11" s="130"/>
      <c r="Z11" s="9" t="s">
        <v>19</v>
      </c>
      <c r="AA11" s="9"/>
      <c r="AB11" s="130" t="str">
        <f>IF(AC55=2,B55,IF(AC56=2,B56,IF(AC57=2,B57,"")))</f>
        <v/>
      </c>
      <c r="AC11" s="130"/>
      <c r="AD11" s="130"/>
      <c r="AF11" s="9" t="s">
        <v>20</v>
      </c>
      <c r="AG11" s="9"/>
      <c r="AH11" s="130" t="str">
        <f>IF(AC60=2,B60,IF(AC61=2,B61,IF(AC62=2,B62,"")))</f>
        <v/>
      </c>
      <c r="AI11" s="130"/>
      <c r="AJ11" s="130"/>
    </row>
    <row r="12" spans="1:41" x14ac:dyDescent="0.2">
      <c r="B12" s="130"/>
      <c r="C12" s="130"/>
      <c r="D12" s="130"/>
      <c r="E12" s="130"/>
      <c r="H12" s="130"/>
      <c r="I12" s="130"/>
      <c r="J12" s="130"/>
      <c r="K12" s="130"/>
      <c r="N12" s="130"/>
      <c r="O12" s="130"/>
      <c r="P12" s="130"/>
      <c r="Q12" s="130"/>
      <c r="T12" s="130"/>
      <c r="U12" s="130"/>
      <c r="V12" s="130"/>
      <c r="W12" s="130"/>
      <c r="Z12" s="9" t="s">
        <v>21</v>
      </c>
      <c r="AA12" s="9"/>
      <c r="AB12" s="130" t="str">
        <f>IF(AC70=2,B70,IF(AC71=2,B71,IF(AC72=2,B72,"")))</f>
        <v/>
      </c>
      <c r="AC12" s="130"/>
      <c r="AD12" s="130"/>
      <c r="AF12" s="9" t="s">
        <v>22</v>
      </c>
      <c r="AG12" s="9"/>
      <c r="AH12" s="130" t="str">
        <f>IF(AC65=2,B65,IF(AC66=2,B66,IF(AC67=2,B67,"")))</f>
        <v/>
      </c>
      <c r="AI12" s="130"/>
      <c r="AJ12" s="130"/>
    </row>
    <row r="13" spans="1:41" x14ac:dyDescent="0.2">
      <c r="V13" s="9"/>
      <c r="W13" s="9"/>
      <c r="Z13" s="9"/>
      <c r="AA13" s="9"/>
      <c r="AB13" s="9"/>
      <c r="AC13" s="9"/>
      <c r="AD13" s="9"/>
      <c r="AF13" s="9"/>
      <c r="AG13" s="9"/>
      <c r="AH13" s="9"/>
      <c r="AI13" s="9"/>
      <c r="AJ13" s="9"/>
    </row>
    <row r="14" spans="1:41" x14ac:dyDescent="0.2">
      <c r="AN14" s="10" t="s">
        <v>134</v>
      </c>
    </row>
    <row r="15" spans="1:41" ht="20.25" customHeight="1" x14ac:dyDescent="0.3">
      <c r="A15" s="142" t="s">
        <v>23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7"/>
    </row>
    <row r="16" spans="1:41" x14ac:dyDescent="0.2">
      <c r="A16" s="143"/>
      <c r="B16" s="143"/>
      <c r="C16" s="143"/>
      <c r="D16" s="144"/>
      <c r="E16" s="144"/>
      <c r="F16" s="145"/>
      <c r="G16" s="145"/>
      <c r="H16" s="145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V16" s="143"/>
      <c r="W16" s="143"/>
      <c r="X16" s="143"/>
      <c r="Y16" s="143"/>
      <c r="Z16" s="143"/>
      <c r="AB16" s="143"/>
      <c r="AC16" s="143"/>
      <c r="AD16" s="143"/>
      <c r="AE16" s="143"/>
      <c r="AF16" s="143"/>
      <c r="AG16" s="143"/>
      <c r="AH16" s="143"/>
      <c r="AI16" s="143" t="s">
        <v>24</v>
      </c>
      <c r="AJ16" s="143"/>
      <c r="AK16" s="143"/>
      <c r="AL16" s="143"/>
      <c r="AM16" s="143"/>
      <c r="AN16" s="143"/>
      <c r="AO16" s="7"/>
    </row>
    <row r="17" spans="1:49" x14ac:dyDescent="0.2">
      <c r="A17" s="146" t="s">
        <v>25</v>
      </c>
      <c r="B17" s="146"/>
      <c r="C17" s="146"/>
      <c r="D17" s="150" t="s">
        <v>26</v>
      </c>
      <c r="E17" s="150"/>
      <c r="F17" s="151" t="s">
        <v>27</v>
      </c>
      <c r="G17" s="151"/>
      <c r="H17" s="151"/>
      <c r="I17" s="146" t="s">
        <v>28</v>
      </c>
      <c r="J17" s="146"/>
      <c r="K17" s="146"/>
      <c r="L17" s="146" t="s">
        <v>29</v>
      </c>
      <c r="M17" s="146"/>
      <c r="N17" s="146" t="s">
        <v>30</v>
      </c>
      <c r="O17" s="146"/>
      <c r="P17" s="146"/>
      <c r="Q17" s="146"/>
      <c r="R17" s="146"/>
      <c r="S17" s="146"/>
      <c r="T17" s="146"/>
      <c r="U17" s="11"/>
      <c r="V17" s="146" t="s">
        <v>31</v>
      </c>
      <c r="W17" s="146"/>
      <c r="X17" s="146"/>
      <c r="Y17" s="146"/>
      <c r="Z17" s="146"/>
      <c r="AA17" s="11"/>
      <c r="AB17" s="146" t="s">
        <v>32</v>
      </c>
      <c r="AC17" s="146"/>
      <c r="AD17" s="146"/>
      <c r="AE17" s="146"/>
      <c r="AF17" s="146"/>
      <c r="AG17" s="146"/>
      <c r="AH17" s="146"/>
      <c r="AI17" s="147" t="s">
        <v>33</v>
      </c>
      <c r="AJ17" s="146"/>
      <c r="AK17" s="146"/>
      <c r="AL17" s="146"/>
      <c r="AM17" s="146"/>
      <c r="AN17" s="146"/>
      <c r="AO17" s="12"/>
    </row>
    <row r="18" spans="1:49" x14ac:dyDescent="0.2">
      <c r="A18" s="145" t="str">
        <f t="shared" ref="A18:A35" si="0">$H$1</f>
        <v>W14</v>
      </c>
      <c r="B18" s="145"/>
      <c r="C18" s="145"/>
      <c r="D18" s="145">
        <v>1</v>
      </c>
      <c r="E18" s="145"/>
      <c r="F18" s="145" t="s">
        <v>34</v>
      </c>
      <c r="G18" s="145"/>
      <c r="H18" s="145"/>
      <c r="I18" s="148" t="s">
        <v>35</v>
      </c>
      <c r="J18" s="148"/>
      <c r="K18" s="148"/>
      <c r="L18" s="149">
        <v>1</v>
      </c>
      <c r="M18" s="149"/>
      <c r="N18" s="130" t="str">
        <f>B9</f>
        <v>ATSV</v>
      </c>
      <c r="O18" s="130"/>
      <c r="P18" s="130"/>
      <c r="Q18" s="13" t="s">
        <v>36</v>
      </c>
      <c r="R18" s="130" t="str">
        <f>B10</f>
        <v>RIST</v>
      </c>
      <c r="S18" s="130"/>
      <c r="T18" s="130"/>
      <c r="V18" s="152"/>
      <c r="W18" s="152"/>
      <c r="X18" s="13" t="s">
        <v>37</v>
      </c>
      <c r="Y18" s="153"/>
      <c r="Z18" s="153"/>
      <c r="AB18" s="154" t="str">
        <f>N11</f>
        <v>HAHI</v>
      </c>
      <c r="AC18" s="154"/>
      <c r="AD18" s="154"/>
      <c r="AE18" s="13" t="s">
        <v>36</v>
      </c>
      <c r="AF18" s="130" t="str">
        <f>H9</f>
        <v>MTVL2</v>
      </c>
      <c r="AG18" s="130"/>
      <c r="AH18" s="130"/>
      <c r="AK18" s="145" t="str">
        <f>N11</f>
        <v>HAHI</v>
      </c>
      <c r="AL18" s="145"/>
      <c r="AM18" s="145"/>
      <c r="AQ18" s="1" t="str">
        <f>N18&amp;R18</f>
        <v>ATSVRIST</v>
      </c>
      <c r="AR18" s="1">
        <f>V18</f>
        <v>0</v>
      </c>
      <c r="AS18" s="1">
        <f>Y18</f>
        <v>0</v>
      </c>
      <c r="AU18" s="1" t="str">
        <f>R18&amp;N18</f>
        <v>RISTATSV</v>
      </c>
      <c r="AV18" s="1">
        <f>Y18</f>
        <v>0</v>
      </c>
      <c r="AW18" s="1">
        <f>V18</f>
        <v>0</v>
      </c>
    </row>
    <row r="19" spans="1:49" x14ac:dyDescent="0.2">
      <c r="A19" s="145" t="str">
        <f t="shared" si="0"/>
        <v>W14</v>
      </c>
      <c r="B19" s="145"/>
      <c r="C19" s="145"/>
      <c r="D19" s="145">
        <v>2</v>
      </c>
      <c r="E19" s="145"/>
      <c r="F19" s="145" t="s">
        <v>38</v>
      </c>
      <c r="G19" s="145"/>
      <c r="H19" s="145"/>
      <c r="I19" s="148" t="s">
        <v>35</v>
      </c>
      <c r="J19" s="148"/>
      <c r="K19" s="148"/>
      <c r="L19" s="149">
        <v>2</v>
      </c>
      <c r="M19" s="149"/>
      <c r="N19" s="130" t="str">
        <f>H11</f>
        <v>WSV</v>
      </c>
      <c r="O19" s="130"/>
      <c r="P19" s="130"/>
      <c r="Q19" s="13" t="s">
        <v>36</v>
      </c>
      <c r="R19" s="130" t="str">
        <f>H9</f>
        <v>MTVL2</v>
      </c>
      <c r="S19" s="130"/>
      <c r="T19" s="130"/>
      <c r="V19" s="155"/>
      <c r="W19" s="155"/>
      <c r="X19" s="13" t="s">
        <v>37</v>
      </c>
      <c r="Y19" s="153"/>
      <c r="Z19" s="153"/>
      <c r="AB19" s="154" t="str">
        <f>B9</f>
        <v>ATSV</v>
      </c>
      <c r="AC19" s="154"/>
      <c r="AD19" s="154"/>
      <c r="AE19" s="13" t="s">
        <v>36</v>
      </c>
      <c r="AF19" s="130" t="str">
        <f>T11</f>
        <v>HTS</v>
      </c>
      <c r="AG19" s="130"/>
      <c r="AH19" s="130"/>
      <c r="AK19" s="145" t="str">
        <f>T11</f>
        <v>HTS</v>
      </c>
      <c r="AL19" s="145"/>
      <c r="AM19" s="145"/>
      <c r="AQ19" s="1" t="str">
        <f t="shared" ref="AQ19:AQ35" si="1">N19&amp;R19</f>
        <v>WSVMTVL2</v>
      </c>
      <c r="AR19" s="1">
        <f t="shared" ref="AR19:AR35" si="2">V19</f>
        <v>0</v>
      </c>
      <c r="AS19" s="1">
        <f t="shared" ref="AS19:AS35" si="3">Y19</f>
        <v>0</v>
      </c>
      <c r="AU19" s="1" t="str">
        <f t="shared" ref="AU19:AU35" si="4">R19&amp;N19</f>
        <v>MTVL2WSV</v>
      </c>
      <c r="AV19" s="1">
        <f t="shared" ref="AV19:AV35" si="5">Y19</f>
        <v>0</v>
      </c>
      <c r="AW19" s="1">
        <f t="shared" ref="AW19:AW35" si="6">V19</f>
        <v>0</v>
      </c>
    </row>
    <row r="20" spans="1:49" x14ac:dyDescent="0.2">
      <c r="A20" s="145" t="str">
        <f t="shared" si="0"/>
        <v>W14</v>
      </c>
      <c r="B20" s="145"/>
      <c r="C20" s="145"/>
      <c r="D20" s="145">
        <v>3</v>
      </c>
      <c r="E20" s="145"/>
      <c r="F20" s="145" t="s">
        <v>39</v>
      </c>
      <c r="G20" s="145"/>
      <c r="H20" s="145"/>
      <c r="I20" s="148" t="s">
        <v>40</v>
      </c>
      <c r="J20" s="148"/>
      <c r="K20" s="148"/>
      <c r="L20" s="149">
        <v>1</v>
      </c>
      <c r="M20" s="149"/>
      <c r="N20" s="130" t="str">
        <f>N11</f>
        <v>HAHI</v>
      </c>
      <c r="O20" s="130"/>
      <c r="P20" s="130"/>
      <c r="Q20" s="13" t="s">
        <v>36</v>
      </c>
      <c r="R20" s="130" t="str">
        <f>N9</f>
        <v>SCAL</v>
      </c>
      <c r="S20" s="130"/>
      <c r="T20" s="130"/>
      <c r="V20" s="155"/>
      <c r="W20" s="155"/>
      <c r="X20" s="13" t="s">
        <v>37</v>
      </c>
      <c r="Y20" s="153"/>
      <c r="Z20" s="153"/>
      <c r="AB20" s="154" t="str">
        <f>H9</f>
        <v>MTVL2</v>
      </c>
      <c r="AC20" s="154"/>
      <c r="AD20" s="154"/>
      <c r="AE20" s="13" t="s">
        <v>36</v>
      </c>
      <c r="AF20" s="130" t="str">
        <f>T11</f>
        <v>HTS</v>
      </c>
      <c r="AG20" s="130"/>
      <c r="AH20" s="130"/>
      <c r="AK20" s="145" t="str">
        <f>B10</f>
        <v>RIST</v>
      </c>
      <c r="AL20" s="145"/>
      <c r="AM20" s="145"/>
      <c r="AQ20" s="1" t="str">
        <f t="shared" si="1"/>
        <v>HAHISCAL</v>
      </c>
      <c r="AR20" s="1">
        <f t="shared" si="2"/>
        <v>0</v>
      </c>
      <c r="AS20" s="1">
        <f t="shared" si="3"/>
        <v>0</v>
      </c>
      <c r="AU20" s="1" t="str">
        <f t="shared" si="4"/>
        <v>SCALHAHI</v>
      </c>
      <c r="AV20" s="1">
        <f t="shared" si="5"/>
        <v>0</v>
      </c>
      <c r="AW20" s="1">
        <f t="shared" si="6"/>
        <v>0</v>
      </c>
    </row>
    <row r="21" spans="1:49" x14ac:dyDescent="0.2">
      <c r="A21" s="145" t="str">
        <f t="shared" si="0"/>
        <v>W14</v>
      </c>
      <c r="B21" s="145"/>
      <c r="C21" s="145"/>
      <c r="D21" s="145">
        <v>4</v>
      </c>
      <c r="E21" s="145"/>
      <c r="F21" s="145" t="s">
        <v>41</v>
      </c>
      <c r="G21" s="145"/>
      <c r="H21" s="145"/>
      <c r="I21" s="148" t="s">
        <v>40</v>
      </c>
      <c r="J21" s="148"/>
      <c r="K21" s="148"/>
      <c r="L21" s="149">
        <v>2</v>
      </c>
      <c r="M21" s="149"/>
      <c r="N21" s="130" t="str">
        <f>T11</f>
        <v>HTS</v>
      </c>
      <c r="O21" s="130"/>
      <c r="P21" s="130"/>
      <c r="Q21" s="13" t="s">
        <v>36</v>
      </c>
      <c r="R21" s="130" t="str">
        <f>T9</f>
        <v>MTVL1</v>
      </c>
      <c r="S21" s="130"/>
      <c r="T21" s="130"/>
      <c r="V21" s="155"/>
      <c r="W21" s="155"/>
      <c r="X21" s="13" t="s">
        <v>37</v>
      </c>
      <c r="Y21" s="153"/>
      <c r="Z21" s="153"/>
      <c r="AB21" s="154" t="str">
        <f>N11</f>
        <v>HAHI</v>
      </c>
      <c r="AC21" s="154"/>
      <c r="AD21" s="154"/>
      <c r="AE21" s="13" t="s">
        <v>36</v>
      </c>
      <c r="AF21" s="130" t="str">
        <f>B9</f>
        <v>ATSV</v>
      </c>
      <c r="AG21" s="130"/>
      <c r="AH21" s="130"/>
      <c r="AK21" s="145" t="str">
        <f>H9</f>
        <v>MTVL2</v>
      </c>
      <c r="AL21" s="145"/>
      <c r="AM21" s="145"/>
      <c r="AQ21" s="1" t="str">
        <f t="shared" si="1"/>
        <v>HTSMTVL1</v>
      </c>
      <c r="AR21" s="1">
        <f t="shared" si="2"/>
        <v>0</v>
      </c>
      <c r="AS21" s="1">
        <f t="shared" si="3"/>
        <v>0</v>
      </c>
      <c r="AU21" s="1" t="str">
        <f t="shared" si="4"/>
        <v>MTVL1HTS</v>
      </c>
      <c r="AV21" s="1">
        <f t="shared" si="5"/>
        <v>0</v>
      </c>
      <c r="AW21" s="1">
        <f t="shared" si="6"/>
        <v>0</v>
      </c>
    </row>
    <row r="22" spans="1:49" x14ac:dyDescent="0.2">
      <c r="A22" s="14"/>
      <c r="B22" s="14"/>
      <c r="C22" s="14"/>
      <c r="D22" s="15"/>
      <c r="E22" s="15"/>
      <c r="F22" s="13"/>
      <c r="G22" s="13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V22" s="14"/>
      <c r="W22" s="14"/>
      <c r="X22" s="14"/>
      <c r="Y22" s="14"/>
      <c r="Z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7"/>
    </row>
    <row r="23" spans="1:49" x14ac:dyDescent="0.2">
      <c r="A23" s="14"/>
      <c r="B23" s="14"/>
      <c r="C23" s="14"/>
      <c r="D23" s="15"/>
      <c r="E23" s="15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V23" s="14"/>
      <c r="W23" s="14"/>
      <c r="X23" s="14"/>
      <c r="Y23" s="14"/>
      <c r="Z23" s="14"/>
      <c r="AB23" s="14"/>
      <c r="AC23" s="14"/>
      <c r="AD23" s="14"/>
      <c r="AE23" s="14"/>
      <c r="AF23" s="14"/>
      <c r="AG23" s="14"/>
      <c r="AH23" s="14"/>
      <c r="AI23" s="143" t="s">
        <v>24</v>
      </c>
      <c r="AJ23" s="143"/>
      <c r="AK23" s="143"/>
      <c r="AL23" s="143"/>
      <c r="AM23" s="143"/>
      <c r="AN23" s="143"/>
      <c r="AO23" s="7"/>
    </row>
    <row r="24" spans="1:49" x14ac:dyDescent="0.2">
      <c r="A24" s="146" t="s">
        <v>25</v>
      </c>
      <c r="B24" s="146"/>
      <c r="C24" s="146"/>
      <c r="D24" s="150" t="s">
        <v>26</v>
      </c>
      <c r="E24" s="150"/>
      <c r="F24" s="151" t="s">
        <v>27</v>
      </c>
      <c r="G24" s="151"/>
      <c r="H24" s="151"/>
      <c r="I24" s="146" t="s">
        <v>28</v>
      </c>
      <c r="J24" s="146"/>
      <c r="K24" s="146"/>
      <c r="L24" s="146" t="s">
        <v>29</v>
      </c>
      <c r="M24" s="146"/>
      <c r="N24" s="146" t="s">
        <v>30</v>
      </c>
      <c r="O24" s="146"/>
      <c r="P24" s="146"/>
      <c r="Q24" s="146"/>
      <c r="R24" s="146"/>
      <c r="S24" s="146"/>
      <c r="T24" s="146"/>
      <c r="U24" s="11"/>
      <c r="V24" s="146" t="s">
        <v>31</v>
      </c>
      <c r="W24" s="146"/>
      <c r="X24" s="146"/>
      <c r="Y24" s="146"/>
      <c r="Z24" s="146"/>
      <c r="AA24" s="11"/>
      <c r="AB24" s="146" t="s">
        <v>32</v>
      </c>
      <c r="AC24" s="146"/>
      <c r="AD24" s="146"/>
      <c r="AE24" s="146"/>
      <c r="AF24" s="146"/>
      <c r="AG24" s="146"/>
      <c r="AH24" s="146"/>
      <c r="AI24" s="147" t="s">
        <v>33</v>
      </c>
      <c r="AJ24" s="146"/>
      <c r="AK24" s="146"/>
      <c r="AL24" s="146"/>
      <c r="AM24" s="146"/>
      <c r="AN24" s="146"/>
      <c r="AO24" s="12"/>
    </row>
    <row r="25" spans="1:49" x14ac:dyDescent="0.2">
      <c r="A25" s="145" t="str">
        <f t="shared" si="0"/>
        <v>W14</v>
      </c>
      <c r="B25" s="145"/>
      <c r="C25" s="145"/>
      <c r="D25" s="145">
        <v>5</v>
      </c>
      <c r="E25" s="145"/>
      <c r="F25" s="145" t="s">
        <v>34</v>
      </c>
      <c r="G25" s="145"/>
      <c r="H25" s="145"/>
      <c r="I25" s="148" t="s">
        <v>42</v>
      </c>
      <c r="J25" s="148"/>
      <c r="K25" s="148"/>
      <c r="L25" s="149">
        <v>1</v>
      </c>
      <c r="M25" s="149"/>
      <c r="N25" s="130" t="str">
        <f>B10</f>
        <v>RIST</v>
      </c>
      <c r="O25" s="130"/>
      <c r="P25" s="130"/>
      <c r="Q25" s="13" t="s">
        <v>36</v>
      </c>
      <c r="R25" s="130" t="str">
        <f>B11</f>
        <v>OTT</v>
      </c>
      <c r="S25" s="130"/>
      <c r="T25" s="130"/>
      <c r="V25" s="152"/>
      <c r="W25" s="152"/>
      <c r="X25" s="13" t="s">
        <v>37</v>
      </c>
      <c r="Y25" s="153"/>
      <c r="Z25" s="153"/>
      <c r="AB25" s="154" t="str">
        <f>H9</f>
        <v>MTVL2</v>
      </c>
      <c r="AC25" s="154"/>
      <c r="AD25" s="154"/>
      <c r="AE25" s="13" t="s">
        <v>36</v>
      </c>
      <c r="AF25" s="130" t="str">
        <f>N11</f>
        <v>HAHI</v>
      </c>
      <c r="AG25" s="130"/>
      <c r="AH25" s="130"/>
      <c r="AK25" s="145" t="str">
        <f>N9</f>
        <v>SCAL</v>
      </c>
      <c r="AL25" s="145"/>
      <c r="AM25" s="145"/>
      <c r="AQ25" s="1" t="str">
        <f t="shared" si="1"/>
        <v>RISTOTT</v>
      </c>
      <c r="AR25" s="1">
        <f t="shared" si="2"/>
        <v>0</v>
      </c>
      <c r="AS25" s="1">
        <f t="shared" si="3"/>
        <v>0</v>
      </c>
      <c r="AU25" s="1" t="str">
        <f t="shared" si="4"/>
        <v>OTTRIST</v>
      </c>
      <c r="AV25" s="1">
        <f t="shared" si="5"/>
        <v>0</v>
      </c>
      <c r="AW25" s="1">
        <f t="shared" si="6"/>
        <v>0</v>
      </c>
    </row>
    <row r="26" spans="1:49" x14ac:dyDescent="0.2">
      <c r="A26" s="145" t="str">
        <f t="shared" si="0"/>
        <v>W14</v>
      </c>
      <c r="B26" s="145"/>
      <c r="C26" s="145"/>
      <c r="D26" s="145">
        <v>6</v>
      </c>
      <c r="E26" s="145"/>
      <c r="F26" s="145" t="s">
        <v>38</v>
      </c>
      <c r="G26" s="145"/>
      <c r="H26" s="145"/>
      <c r="I26" s="148" t="s">
        <v>42</v>
      </c>
      <c r="J26" s="148"/>
      <c r="K26" s="148"/>
      <c r="L26" s="149">
        <v>2</v>
      </c>
      <c r="M26" s="149"/>
      <c r="N26" s="130" t="str">
        <f>H10</f>
        <v>BSV</v>
      </c>
      <c r="O26" s="130"/>
      <c r="P26" s="130"/>
      <c r="Q26" s="13" t="s">
        <v>36</v>
      </c>
      <c r="R26" s="130" t="str">
        <f>H11</f>
        <v>WSV</v>
      </c>
      <c r="S26" s="130"/>
      <c r="T26" s="130"/>
      <c r="V26" s="155"/>
      <c r="W26" s="155"/>
      <c r="X26" s="13" t="s">
        <v>37</v>
      </c>
      <c r="Y26" s="153"/>
      <c r="Z26" s="153"/>
      <c r="AB26" s="154" t="str">
        <f>B9</f>
        <v>ATSV</v>
      </c>
      <c r="AC26" s="154"/>
      <c r="AD26" s="154"/>
      <c r="AE26" s="13" t="s">
        <v>36</v>
      </c>
      <c r="AF26" s="130" t="str">
        <f>T11</f>
        <v>HTS</v>
      </c>
      <c r="AG26" s="130"/>
      <c r="AH26" s="130"/>
      <c r="AK26" s="145" t="str">
        <f>T9</f>
        <v>MTVL1</v>
      </c>
      <c r="AL26" s="145"/>
      <c r="AM26" s="145"/>
      <c r="AQ26" s="1" t="str">
        <f t="shared" si="1"/>
        <v>BSVWSV</v>
      </c>
      <c r="AR26" s="1">
        <f t="shared" si="2"/>
        <v>0</v>
      </c>
      <c r="AS26" s="1">
        <f t="shared" si="3"/>
        <v>0</v>
      </c>
      <c r="AU26" s="1" t="str">
        <f t="shared" si="4"/>
        <v>WSVBSV</v>
      </c>
      <c r="AV26" s="1">
        <f t="shared" si="5"/>
        <v>0</v>
      </c>
      <c r="AW26" s="1">
        <f t="shared" si="6"/>
        <v>0</v>
      </c>
    </row>
    <row r="27" spans="1:49" x14ac:dyDescent="0.2">
      <c r="A27" s="145" t="str">
        <f t="shared" si="0"/>
        <v>W14</v>
      </c>
      <c r="B27" s="145"/>
      <c r="C27" s="145"/>
      <c r="D27" s="145">
        <v>7</v>
      </c>
      <c r="E27" s="145"/>
      <c r="F27" s="145" t="s">
        <v>39</v>
      </c>
      <c r="G27" s="145"/>
      <c r="H27" s="145"/>
      <c r="I27" s="148" t="s">
        <v>43</v>
      </c>
      <c r="J27" s="148"/>
      <c r="K27" s="148"/>
      <c r="L27" s="149">
        <v>1</v>
      </c>
      <c r="M27" s="149"/>
      <c r="N27" s="130" t="str">
        <f>N10</f>
        <v>ETV</v>
      </c>
      <c r="O27" s="130"/>
      <c r="P27" s="130"/>
      <c r="Q27" s="13" t="s">
        <v>36</v>
      </c>
      <c r="R27" s="130" t="str">
        <f>N11</f>
        <v>HAHI</v>
      </c>
      <c r="S27" s="130"/>
      <c r="T27" s="130"/>
      <c r="V27" s="155"/>
      <c r="W27" s="155"/>
      <c r="X27" s="13" t="s">
        <v>37</v>
      </c>
      <c r="Y27" s="153"/>
      <c r="Z27" s="153"/>
      <c r="AB27" s="154" t="str">
        <f>T9</f>
        <v>MTVL1</v>
      </c>
      <c r="AC27" s="154"/>
      <c r="AD27" s="154"/>
      <c r="AE27" s="13" t="s">
        <v>36</v>
      </c>
      <c r="AF27" s="130" t="str">
        <f>H11</f>
        <v>WSV</v>
      </c>
      <c r="AG27" s="130"/>
      <c r="AH27" s="130"/>
      <c r="AK27" s="145" t="str">
        <f>B11</f>
        <v>OTT</v>
      </c>
      <c r="AL27" s="145"/>
      <c r="AM27" s="145"/>
      <c r="AQ27" s="1" t="str">
        <f t="shared" si="1"/>
        <v>ETVHAHI</v>
      </c>
      <c r="AR27" s="1">
        <f t="shared" si="2"/>
        <v>0</v>
      </c>
      <c r="AS27" s="1">
        <f t="shared" si="3"/>
        <v>0</v>
      </c>
      <c r="AU27" s="1" t="str">
        <f t="shared" si="4"/>
        <v>HAHIETV</v>
      </c>
      <c r="AV27" s="1">
        <f t="shared" si="5"/>
        <v>0</v>
      </c>
      <c r="AW27" s="1">
        <f t="shared" si="6"/>
        <v>0</v>
      </c>
    </row>
    <row r="28" spans="1:49" x14ac:dyDescent="0.2">
      <c r="A28" s="145" t="str">
        <f t="shared" si="0"/>
        <v>W14</v>
      </c>
      <c r="B28" s="145"/>
      <c r="C28" s="145"/>
      <c r="D28" s="145">
        <v>8</v>
      </c>
      <c r="E28" s="145"/>
      <c r="F28" s="145" t="s">
        <v>41</v>
      </c>
      <c r="G28" s="145"/>
      <c r="H28" s="145"/>
      <c r="I28" s="148" t="s">
        <v>43</v>
      </c>
      <c r="J28" s="148"/>
      <c r="K28" s="148"/>
      <c r="L28" s="149">
        <v>2</v>
      </c>
      <c r="M28" s="149"/>
      <c r="N28" s="130" t="str">
        <f>T10</f>
        <v>TSGB</v>
      </c>
      <c r="O28" s="130"/>
      <c r="P28" s="130"/>
      <c r="Q28" s="13" t="s">
        <v>36</v>
      </c>
      <c r="R28" s="130" t="str">
        <f>T11</f>
        <v>HTS</v>
      </c>
      <c r="S28" s="130"/>
      <c r="T28" s="130"/>
      <c r="V28" s="155"/>
      <c r="W28" s="155"/>
      <c r="X28" s="13" t="s">
        <v>37</v>
      </c>
      <c r="Y28" s="153"/>
      <c r="Z28" s="153"/>
      <c r="AB28" s="154" t="str">
        <f>N10</f>
        <v>ETV</v>
      </c>
      <c r="AC28" s="154"/>
      <c r="AD28" s="154"/>
      <c r="AE28" s="13" t="s">
        <v>36</v>
      </c>
      <c r="AF28" s="130" t="str">
        <f>B10</f>
        <v>RIST</v>
      </c>
      <c r="AG28" s="130"/>
      <c r="AH28" s="130"/>
      <c r="AK28" s="145" t="str">
        <f>H10</f>
        <v>BSV</v>
      </c>
      <c r="AL28" s="145"/>
      <c r="AM28" s="145"/>
      <c r="AQ28" s="1" t="str">
        <f t="shared" si="1"/>
        <v>TSGBHTS</v>
      </c>
      <c r="AR28" s="1">
        <f t="shared" si="2"/>
        <v>0</v>
      </c>
      <c r="AS28" s="1">
        <f t="shared" si="3"/>
        <v>0</v>
      </c>
      <c r="AU28" s="1" t="str">
        <f t="shared" si="4"/>
        <v>HTSTSGB</v>
      </c>
      <c r="AV28" s="1">
        <f t="shared" si="5"/>
        <v>0</v>
      </c>
      <c r="AW28" s="1">
        <f t="shared" si="6"/>
        <v>0</v>
      </c>
    </row>
    <row r="30" spans="1:49" x14ac:dyDescent="0.2">
      <c r="AI30" s="143" t="s">
        <v>24</v>
      </c>
      <c r="AJ30" s="143"/>
      <c r="AK30" s="143"/>
      <c r="AL30" s="143"/>
      <c r="AM30" s="143"/>
      <c r="AN30" s="143"/>
      <c r="AO30" s="7"/>
    </row>
    <row r="31" spans="1:49" x14ac:dyDescent="0.2">
      <c r="A31" s="146" t="s">
        <v>25</v>
      </c>
      <c r="B31" s="146"/>
      <c r="C31" s="146"/>
      <c r="D31" s="150" t="s">
        <v>26</v>
      </c>
      <c r="E31" s="150"/>
      <c r="F31" s="151" t="s">
        <v>27</v>
      </c>
      <c r="G31" s="151"/>
      <c r="H31" s="151"/>
      <c r="I31" s="146" t="s">
        <v>28</v>
      </c>
      <c r="J31" s="146"/>
      <c r="K31" s="146"/>
      <c r="L31" s="146" t="s">
        <v>29</v>
      </c>
      <c r="M31" s="146"/>
      <c r="N31" s="146" t="s">
        <v>30</v>
      </c>
      <c r="O31" s="146"/>
      <c r="P31" s="146"/>
      <c r="Q31" s="146"/>
      <c r="R31" s="146"/>
      <c r="S31" s="146"/>
      <c r="T31" s="146"/>
      <c r="U31" s="11"/>
      <c r="V31" s="146" t="s">
        <v>31</v>
      </c>
      <c r="W31" s="146"/>
      <c r="X31" s="146"/>
      <c r="Y31" s="146"/>
      <c r="Z31" s="146"/>
      <c r="AA31" s="11"/>
      <c r="AB31" s="146" t="s">
        <v>32</v>
      </c>
      <c r="AC31" s="146"/>
      <c r="AD31" s="146"/>
      <c r="AE31" s="146"/>
      <c r="AF31" s="146"/>
      <c r="AG31" s="146"/>
      <c r="AH31" s="146"/>
      <c r="AI31" s="147" t="s">
        <v>33</v>
      </c>
      <c r="AJ31" s="146"/>
      <c r="AK31" s="146"/>
      <c r="AL31" s="146"/>
      <c r="AM31" s="146"/>
      <c r="AN31" s="146"/>
      <c r="AO31" s="12"/>
    </row>
    <row r="32" spans="1:49" x14ac:dyDescent="0.2">
      <c r="A32" s="145" t="str">
        <f t="shared" si="0"/>
        <v>W14</v>
      </c>
      <c r="B32" s="145"/>
      <c r="C32" s="145"/>
      <c r="D32" s="145">
        <v>9</v>
      </c>
      <c r="E32" s="145"/>
      <c r="F32" s="145" t="s">
        <v>34</v>
      </c>
      <c r="G32" s="145"/>
      <c r="H32" s="145"/>
      <c r="I32" s="148" t="s">
        <v>44</v>
      </c>
      <c r="J32" s="148"/>
      <c r="K32" s="148"/>
      <c r="L32" s="149">
        <v>2</v>
      </c>
      <c r="M32" s="149"/>
      <c r="N32" s="130" t="str">
        <f>B11</f>
        <v>OTT</v>
      </c>
      <c r="O32" s="130"/>
      <c r="P32" s="130"/>
      <c r="Q32" s="13" t="s">
        <v>36</v>
      </c>
      <c r="R32" s="130" t="str">
        <f>B9</f>
        <v>ATSV</v>
      </c>
      <c r="S32" s="130"/>
      <c r="T32" s="130"/>
      <c r="V32" s="152"/>
      <c r="W32" s="152"/>
      <c r="X32" s="13" t="s">
        <v>37</v>
      </c>
      <c r="Y32" s="153"/>
      <c r="Z32" s="153"/>
      <c r="AB32" s="154" t="str">
        <f>H11</f>
        <v>WSV</v>
      </c>
      <c r="AC32" s="154"/>
      <c r="AD32" s="154"/>
      <c r="AE32" s="13" t="s">
        <v>36</v>
      </c>
      <c r="AF32" s="130" t="str">
        <f>N10</f>
        <v>ETV</v>
      </c>
      <c r="AG32" s="130"/>
      <c r="AH32" s="130"/>
      <c r="AK32" s="145" t="str">
        <f>N10</f>
        <v>ETV</v>
      </c>
      <c r="AL32" s="145"/>
      <c r="AM32" s="145"/>
      <c r="AQ32" s="1" t="str">
        <f>N32&amp;R32</f>
        <v>OTTATSV</v>
      </c>
      <c r="AR32" s="1">
        <f>V32</f>
        <v>0</v>
      </c>
      <c r="AS32" s="1">
        <f>Y32</f>
        <v>0</v>
      </c>
      <c r="AU32" s="1" t="str">
        <f>R32&amp;N32</f>
        <v>ATSVOTT</v>
      </c>
      <c r="AV32" s="1">
        <f>Y32</f>
        <v>0</v>
      </c>
      <c r="AW32" s="1">
        <f>V32</f>
        <v>0</v>
      </c>
    </row>
    <row r="33" spans="1:49" x14ac:dyDescent="0.2">
      <c r="A33" s="145" t="str">
        <f t="shared" si="0"/>
        <v>W14</v>
      </c>
      <c r="B33" s="145"/>
      <c r="C33" s="145"/>
      <c r="D33" s="145">
        <v>10</v>
      </c>
      <c r="E33" s="145"/>
      <c r="F33" s="145" t="s">
        <v>38</v>
      </c>
      <c r="G33" s="145"/>
      <c r="H33" s="145"/>
      <c r="I33" s="148" t="s">
        <v>44</v>
      </c>
      <c r="J33" s="148"/>
      <c r="K33" s="148"/>
      <c r="L33" s="149">
        <v>1</v>
      </c>
      <c r="M33" s="149"/>
      <c r="N33" s="130" t="str">
        <f>H9</f>
        <v>MTVL2</v>
      </c>
      <c r="O33" s="130"/>
      <c r="P33" s="130"/>
      <c r="Q33" s="13" t="s">
        <v>36</v>
      </c>
      <c r="R33" s="130" t="str">
        <f>H10</f>
        <v>BSV</v>
      </c>
      <c r="S33" s="130"/>
      <c r="T33" s="130"/>
      <c r="V33" s="155"/>
      <c r="W33" s="155"/>
      <c r="X33" s="13" t="s">
        <v>37</v>
      </c>
      <c r="Y33" s="153"/>
      <c r="Z33" s="153"/>
      <c r="AB33" s="154" t="str">
        <f>B10</f>
        <v>RIST</v>
      </c>
      <c r="AC33" s="154"/>
      <c r="AD33" s="154"/>
      <c r="AE33" s="13" t="s">
        <v>36</v>
      </c>
      <c r="AF33" s="130" t="str">
        <f>T9</f>
        <v>MTVL1</v>
      </c>
      <c r="AG33" s="130"/>
      <c r="AH33" s="130"/>
      <c r="AK33" s="145" t="str">
        <f>T10</f>
        <v>TSGB</v>
      </c>
      <c r="AL33" s="145"/>
      <c r="AM33" s="145"/>
      <c r="AQ33" s="1" t="str">
        <f t="shared" si="1"/>
        <v>MTVL2BSV</v>
      </c>
      <c r="AR33" s="1">
        <f t="shared" si="2"/>
        <v>0</v>
      </c>
      <c r="AS33" s="1">
        <f t="shared" si="3"/>
        <v>0</v>
      </c>
      <c r="AU33" s="1" t="str">
        <f t="shared" si="4"/>
        <v>BSVMTVL2</v>
      </c>
      <c r="AV33" s="1">
        <f t="shared" si="5"/>
        <v>0</v>
      </c>
      <c r="AW33" s="1">
        <f t="shared" si="6"/>
        <v>0</v>
      </c>
    </row>
    <row r="34" spans="1:49" x14ac:dyDescent="0.2">
      <c r="A34" s="145" t="str">
        <f t="shared" si="0"/>
        <v>W14</v>
      </c>
      <c r="B34" s="145"/>
      <c r="C34" s="145"/>
      <c r="D34" s="145">
        <v>11</v>
      </c>
      <c r="E34" s="145"/>
      <c r="F34" s="145" t="s">
        <v>39</v>
      </c>
      <c r="G34" s="145"/>
      <c r="H34" s="145"/>
      <c r="I34" s="148" t="s">
        <v>45</v>
      </c>
      <c r="J34" s="148"/>
      <c r="K34" s="148"/>
      <c r="L34" s="149">
        <v>2</v>
      </c>
      <c r="M34" s="149"/>
      <c r="N34" s="130" t="str">
        <f>N9</f>
        <v>SCAL</v>
      </c>
      <c r="O34" s="130"/>
      <c r="P34" s="130"/>
      <c r="Q34" s="13" t="s">
        <v>36</v>
      </c>
      <c r="R34" s="130" t="str">
        <f>N10</f>
        <v>ETV</v>
      </c>
      <c r="S34" s="130"/>
      <c r="T34" s="130"/>
      <c r="V34" s="155"/>
      <c r="W34" s="155"/>
      <c r="X34" s="13" t="s">
        <v>37</v>
      </c>
      <c r="Y34" s="153"/>
      <c r="Z34" s="153"/>
      <c r="AB34" s="154" t="str">
        <f>T9</f>
        <v>MTVL1</v>
      </c>
      <c r="AC34" s="154"/>
      <c r="AD34" s="154"/>
      <c r="AE34" s="13" t="s">
        <v>36</v>
      </c>
      <c r="AF34" s="130" t="str">
        <f>B10</f>
        <v>RIST</v>
      </c>
      <c r="AG34" s="130"/>
      <c r="AH34" s="130"/>
      <c r="AK34" s="145" t="str">
        <f>B9</f>
        <v>ATSV</v>
      </c>
      <c r="AL34" s="145"/>
      <c r="AM34" s="145"/>
      <c r="AQ34" s="1" t="str">
        <f t="shared" si="1"/>
        <v>SCALETV</v>
      </c>
      <c r="AR34" s="1">
        <f t="shared" si="2"/>
        <v>0</v>
      </c>
      <c r="AS34" s="1">
        <f t="shared" si="3"/>
        <v>0</v>
      </c>
      <c r="AU34" s="1" t="str">
        <f t="shared" si="4"/>
        <v>ETVSCAL</v>
      </c>
      <c r="AV34" s="1">
        <f t="shared" si="5"/>
        <v>0</v>
      </c>
      <c r="AW34" s="1">
        <f t="shared" si="6"/>
        <v>0</v>
      </c>
    </row>
    <row r="35" spans="1:49" x14ac:dyDescent="0.2">
      <c r="A35" s="145" t="str">
        <f t="shared" si="0"/>
        <v>W14</v>
      </c>
      <c r="B35" s="145"/>
      <c r="C35" s="145"/>
      <c r="D35" s="145">
        <v>12</v>
      </c>
      <c r="E35" s="145"/>
      <c r="F35" s="145" t="s">
        <v>41</v>
      </c>
      <c r="G35" s="145"/>
      <c r="H35" s="145"/>
      <c r="I35" s="148" t="s">
        <v>45</v>
      </c>
      <c r="J35" s="148"/>
      <c r="K35" s="148"/>
      <c r="L35" s="149">
        <v>1</v>
      </c>
      <c r="M35" s="149"/>
      <c r="N35" s="130" t="str">
        <f>T9</f>
        <v>MTVL1</v>
      </c>
      <c r="O35" s="130"/>
      <c r="P35" s="130"/>
      <c r="Q35" s="13" t="s">
        <v>36</v>
      </c>
      <c r="R35" s="130" t="str">
        <f>T10</f>
        <v>TSGB</v>
      </c>
      <c r="S35" s="130"/>
      <c r="T35" s="130"/>
      <c r="V35" s="155"/>
      <c r="W35" s="155"/>
      <c r="X35" s="13" t="s">
        <v>37</v>
      </c>
      <c r="Y35" s="153"/>
      <c r="Z35" s="153"/>
      <c r="AB35" s="154" t="str">
        <f>N10</f>
        <v>ETV</v>
      </c>
      <c r="AC35" s="154"/>
      <c r="AD35" s="154"/>
      <c r="AE35" s="13" t="s">
        <v>36</v>
      </c>
      <c r="AF35" s="130" t="str">
        <f>H11</f>
        <v>WSV</v>
      </c>
      <c r="AG35" s="130"/>
      <c r="AH35" s="130"/>
      <c r="AK35" s="145" t="str">
        <f>H11</f>
        <v>WSV</v>
      </c>
      <c r="AL35" s="145"/>
      <c r="AM35" s="145"/>
      <c r="AQ35" s="1" t="str">
        <f t="shared" si="1"/>
        <v>MTVL1TSGB</v>
      </c>
      <c r="AR35" s="1">
        <f t="shared" si="2"/>
        <v>0</v>
      </c>
      <c r="AS35" s="1">
        <f t="shared" si="3"/>
        <v>0</v>
      </c>
      <c r="AU35" s="1" t="str">
        <f t="shared" si="4"/>
        <v>TSGBMTVL1</v>
      </c>
      <c r="AV35" s="1">
        <f t="shared" si="5"/>
        <v>0</v>
      </c>
      <c r="AW35" s="1">
        <f t="shared" si="6"/>
        <v>0</v>
      </c>
    </row>
    <row r="37" spans="1:49" x14ac:dyDescent="0.2">
      <c r="AI37" s="143" t="s">
        <v>24</v>
      </c>
      <c r="AJ37" s="143"/>
      <c r="AK37" s="143"/>
      <c r="AL37" s="143"/>
      <c r="AM37" s="143"/>
      <c r="AN37" s="143"/>
    </row>
    <row r="38" spans="1:49" x14ac:dyDescent="0.2">
      <c r="A38" s="146" t="s">
        <v>25</v>
      </c>
      <c r="B38" s="146"/>
      <c r="C38" s="146"/>
      <c r="D38" s="150" t="s">
        <v>26</v>
      </c>
      <c r="E38" s="150"/>
      <c r="F38" s="151" t="s">
        <v>27</v>
      </c>
      <c r="G38" s="151"/>
      <c r="H38" s="151"/>
      <c r="I38" s="146" t="s">
        <v>28</v>
      </c>
      <c r="J38" s="146"/>
      <c r="K38" s="146"/>
      <c r="L38" s="146" t="s">
        <v>29</v>
      </c>
      <c r="M38" s="146"/>
      <c r="N38" s="146" t="s">
        <v>30</v>
      </c>
      <c r="O38" s="146"/>
      <c r="P38" s="146"/>
      <c r="Q38" s="146"/>
      <c r="R38" s="146"/>
      <c r="S38" s="146"/>
      <c r="T38" s="146"/>
      <c r="U38" s="11"/>
      <c r="V38" s="146" t="s">
        <v>31</v>
      </c>
      <c r="W38" s="146"/>
      <c r="X38" s="146"/>
      <c r="Y38" s="146"/>
      <c r="Z38" s="146"/>
      <c r="AA38" s="11"/>
      <c r="AB38" s="146" t="s">
        <v>32</v>
      </c>
      <c r="AC38" s="146"/>
      <c r="AD38" s="146"/>
      <c r="AE38" s="146"/>
      <c r="AF38" s="146"/>
      <c r="AG38" s="146"/>
      <c r="AH38" s="146"/>
      <c r="AI38" s="147" t="s">
        <v>33</v>
      </c>
      <c r="AJ38" s="146"/>
      <c r="AK38" s="146"/>
      <c r="AL38" s="146"/>
      <c r="AM38" s="146"/>
      <c r="AN38" s="146"/>
      <c r="AO38" s="12"/>
    </row>
    <row r="39" spans="1:49" x14ac:dyDescent="0.2">
      <c r="A39" s="145" t="str">
        <f t="shared" ref="A39:A44" si="7">$H$1</f>
        <v>W14</v>
      </c>
      <c r="B39" s="145"/>
      <c r="C39" s="145"/>
      <c r="D39" s="145">
        <v>13</v>
      </c>
      <c r="E39" s="145"/>
      <c r="F39" s="145" t="s">
        <v>46</v>
      </c>
      <c r="G39" s="145"/>
      <c r="H39" s="145"/>
      <c r="I39" s="148" t="s">
        <v>47</v>
      </c>
      <c r="J39" s="148"/>
      <c r="K39" s="148"/>
      <c r="L39" s="149">
        <v>2</v>
      </c>
      <c r="M39" s="149"/>
      <c r="N39" s="130" t="str">
        <f>IF(AB12="",Z12,AB12)</f>
        <v>B2</v>
      </c>
      <c r="O39" s="130"/>
      <c r="P39" s="130"/>
      <c r="Q39" s="13" t="s">
        <v>36</v>
      </c>
      <c r="R39" s="130" t="str">
        <f>IF(AB9="",Z9,AB9)</f>
        <v>A3</v>
      </c>
      <c r="S39" s="130"/>
      <c r="T39" s="130"/>
      <c r="V39" s="155"/>
      <c r="W39" s="155"/>
      <c r="X39" s="13" t="s">
        <v>37</v>
      </c>
      <c r="Y39" s="153"/>
      <c r="Z39" s="153"/>
      <c r="AB39" s="154" t="str">
        <f>H10</f>
        <v>BSV</v>
      </c>
      <c r="AC39" s="154"/>
      <c r="AD39" s="154"/>
      <c r="AE39" s="13" t="s">
        <v>36</v>
      </c>
      <c r="AF39" s="130" t="str">
        <f>T10</f>
        <v>TSGB</v>
      </c>
      <c r="AG39" s="130"/>
      <c r="AH39" s="130"/>
      <c r="AK39" s="145" t="str">
        <f>IF(AH9="",AF9,AH9)</f>
        <v>C3</v>
      </c>
      <c r="AL39" s="145"/>
      <c r="AM39" s="145"/>
      <c r="AQ39" s="1" t="str">
        <f t="shared" ref="AQ39:AQ46" si="8">N39&amp;R39</f>
        <v>B2A3</v>
      </c>
      <c r="AR39" s="1">
        <f t="shared" ref="AR39:AR46" si="9">V39</f>
        <v>0</v>
      </c>
      <c r="AS39" s="1">
        <f t="shared" ref="AS39:AS46" si="10">Y39</f>
        <v>0</v>
      </c>
      <c r="AU39" s="1" t="str">
        <f t="shared" ref="AU39:AU46" si="11">R39&amp;N39</f>
        <v>A3B2</v>
      </c>
      <c r="AV39" s="1">
        <f t="shared" ref="AV39:AV46" si="12">Y39</f>
        <v>0</v>
      </c>
      <c r="AW39" s="1">
        <f t="shared" ref="AW39:AW46" si="13">V39</f>
        <v>0</v>
      </c>
    </row>
    <row r="40" spans="1:49" x14ac:dyDescent="0.2">
      <c r="A40" s="145" t="str">
        <f t="shared" si="7"/>
        <v>W14</v>
      </c>
      <c r="B40" s="145"/>
      <c r="C40" s="145"/>
      <c r="D40" s="145">
        <v>14</v>
      </c>
      <c r="E40" s="145"/>
      <c r="F40" s="145" t="s">
        <v>46</v>
      </c>
      <c r="G40" s="145"/>
      <c r="H40" s="145"/>
      <c r="I40" s="148" t="s">
        <v>47</v>
      </c>
      <c r="J40" s="148"/>
      <c r="K40" s="148"/>
      <c r="L40" s="149">
        <v>1</v>
      </c>
      <c r="M40" s="149"/>
      <c r="N40" s="130" t="str">
        <f>IF(AB10="",Z10,AB10)</f>
        <v>B3</v>
      </c>
      <c r="O40" s="130"/>
      <c r="P40" s="130"/>
      <c r="Q40" s="13" t="s">
        <v>36</v>
      </c>
      <c r="R40" s="130" t="str">
        <f>IF(AB11="",Z11,AB11)</f>
        <v>A2</v>
      </c>
      <c r="S40" s="130"/>
      <c r="T40" s="130"/>
      <c r="V40" s="155"/>
      <c r="W40" s="155"/>
      <c r="X40" s="13" t="s">
        <v>37</v>
      </c>
      <c r="Y40" s="153"/>
      <c r="Z40" s="153"/>
      <c r="AB40" s="154" t="str">
        <f>B11</f>
        <v>OTT</v>
      </c>
      <c r="AC40" s="154"/>
      <c r="AD40" s="154"/>
      <c r="AE40" s="13" t="s">
        <v>36</v>
      </c>
      <c r="AF40" s="130" t="str">
        <f>N9</f>
        <v>SCAL</v>
      </c>
      <c r="AG40" s="130"/>
      <c r="AH40" s="130"/>
      <c r="AK40" s="145" t="str">
        <f>IF(AH11="",AF11,AH11)</f>
        <v>C2</v>
      </c>
      <c r="AL40" s="145"/>
      <c r="AM40" s="145"/>
      <c r="AQ40" s="1" t="str">
        <f t="shared" si="8"/>
        <v>B3A2</v>
      </c>
      <c r="AR40" s="1">
        <f t="shared" si="9"/>
        <v>0</v>
      </c>
      <c r="AS40" s="1">
        <f t="shared" si="10"/>
        <v>0</v>
      </c>
      <c r="AU40" s="1" t="str">
        <f t="shared" si="11"/>
        <v>A2B3</v>
      </c>
      <c r="AV40" s="1">
        <f t="shared" si="12"/>
        <v>0</v>
      </c>
      <c r="AW40" s="1">
        <f t="shared" si="13"/>
        <v>0</v>
      </c>
    </row>
    <row r="41" spans="1:49" x14ac:dyDescent="0.2">
      <c r="A41" s="145" t="str">
        <f t="shared" si="7"/>
        <v>W14</v>
      </c>
      <c r="B41" s="145"/>
      <c r="C41" s="145"/>
      <c r="D41" s="145">
        <v>15</v>
      </c>
      <c r="E41" s="145"/>
      <c r="F41" s="145" t="s">
        <v>48</v>
      </c>
      <c r="G41" s="145"/>
      <c r="H41" s="145"/>
      <c r="I41" s="148" t="s">
        <v>49</v>
      </c>
      <c r="J41" s="148"/>
      <c r="K41" s="148"/>
      <c r="L41" s="149">
        <v>1</v>
      </c>
      <c r="M41" s="149"/>
      <c r="N41" s="130" t="str">
        <f>IF(AH10="",AF10,AH10)</f>
        <v>D3</v>
      </c>
      <c r="O41" s="130"/>
      <c r="P41" s="130"/>
      <c r="Q41" s="13" t="s">
        <v>36</v>
      </c>
      <c r="R41" s="130" t="str">
        <f>IF(AH11="",AF11,AH11)</f>
        <v>C2</v>
      </c>
      <c r="S41" s="130"/>
      <c r="T41" s="130"/>
      <c r="V41" s="155"/>
      <c r="W41" s="155"/>
      <c r="X41" s="13" t="s">
        <v>37</v>
      </c>
      <c r="Y41" s="153"/>
      <c r="Z41" s="153"/>
      <c r="AB41" s="154" t="str">
        <f>T10</f>
        <v>TSGB</v>
      </c>
      <c r="AC41" s="154"/>
      <c r="AD41" s="154"/>
      <c r="AE41" s="13" t="s">
        <v>36</v>
      </c>
      <c r="AF41" s="130" t="str">
        <f>H10</f>
        <v>BSV</v>
      </c>
      <c r="AG41" s="130"/>
      <c r="AH41" s="130"/>
      <c r="AK41" s="145" t="str">
        <f>IF(AB10="",Z10,AB10)</f>
        <v>B3</v>
      </c>
      <c r="AL41" s="145"/>
      <c r="AM41" s="145"/>
      <c r="AQ41" s="1" t="str">
        <f t="shared" si="8"/>
        <v>D3C2</v>
      </c>
      <c r="AR41" s="1">
        <f t="shared" si="9"/>
        <v>0</v>
      </c>
      <c r="AS41" s="1">
        <f t="shared" si="10"/>
        <v>0</v>
      </c>
      <c r="AU41" s="1" t="str">
        <f t="shared" si="11"/>
        <v>C2D3</v>
      </c>
      <c r="AV41" s="1">
        <f t="shared" si="12"/>
        <v>0</v>
      </c>
      <c r="AW41" s="1">
        <f t="shared" si="13"/>
        <v>0</v>
      </c>
    </row>
    <row r="42" spans="1:49" x14ac:dyDescent="0.2">
      <c r="A42" s="145" t="str">
        <f t="shared" si="7"/>
        <v>W14</v>
      </c>
      <c r="B42" s="145"/>
      <c r="C42" s="145"/>
      <c r="D42" s="145">
        <v>16</v>
      </c>
      <c r="E42" s="145"/>
      <c r="F42" s="145" t="s">
        <v>48</v>
      </c>
      <c r="G42" s="145"/>
      <c r="H42" s="145"/>
      <c r="I42" s="148" t="s">
        <v>49</v>
      </c>
      <c r="J42" s="148"/>
      <c r="K42" s="148"/>
      <c r="L42" s="149">
        <v>2</v>
      </c>
      <c r="M42" s="149"/>
      <c r="N42" s="130" t="str">
        <f>IF(AH12="",AF12,AH12)</f>
        <v>D2</v>
      </c>
      <c r="O42" s="130"/>
      <c r="P42" s="130"/>
      <c r="Q42" s="13" t="s">
        <v>36</v>
      </c>
      <c r="R42" s="130" t="str">
        <f>IF(AH9="",AF9,AH9)</f>
        <v>C3</v>
      </c>
      <c r="S42" s="130"/>
      <c r="T42" s="130"/>
      <c r="V42" s="155"/>
      <c r="W42" s="155"/>
      <c r="X42" s="13" t="s">
        <v>37</v>
      </c>
      <c r="Y42" s="153"/>
      <c r="Z42" s="153"/>
      <c r="AB42" s="154" t="str">
        <f>N9</f>
        <v>SCAL</v>
      </c>
      <c r="AC42" s="154"/>
      <c r="AD42" s="154"/>
      <c r="AE42" s="13" t="s">
        <v>36</v>
      </c>
      <c r="AF42" s="130" t="str">
        <f>B11</f>
        <v>OTT</v>
      </c>
      <c r="AG42" s="130"/>
      <c r="AH42" s="130"/>
      <c r="AK42" s="145" t="str">
        <f>IF(AB12="",Z12,AB12)</f>
        <v>B2</v>
      </c>
      <c r="AL42" s="145"/>
      <c r="AM42" s="145"/>
      <c r="AQ42" s="1" t="str">
        <f t="shared" si="8"/>
        <v>D2C3</v>
      </c>
      <c r="AR42" s="1">
        <f t="shared" si="9"/>
        <v>0</v>
      </c>
      <c r="AS42" s="1">
        <f t="shared" si="10"/>
        <v>0</v>
      </c>
      <c r="AU42" s="1" t="str">
        <f t="shared" si="11"/>
        <v>C3D2</v>
      </c>
      <c r="AV42" s="1">
        <f t="shared" si="12"/>
        <v>0</v>
      </c>
      <c r="AW42" s="1">
        <f t="shared" si="13"/>
        <v>0</v>
      </c>
    </row>
    <row r="43" spans="1:49" x14ac:dyDescent="0.2">
      <c r="A43" s="145" t="str">
        <f t="shared" si="7"/>
        <v>W14</v>
      </c>
      <c r="B43" s="145"/>
      <c r="C43" s="145"/>
      <c r="D43" s="145">
        <v>17</v>
      </c>
      <c r="E43" s="145"/>
      <c r="F43" s="145" t="s">
        <v>46</v>
      </c>
      <c r="G43" s="145"/>
      <c r="H43" s="145"/>
      <c r="I43" s="148" t="s">
        <v>50</v>
      </c>
      <c r="J43" s="148"/>
      <c r="K43" s="148"/>
      <c r="L43" s="149">
        <v>1</v>
      </c>
      <c r="M43" s="149"/>
      <c r="N43" s="130" t="str">
        <f>IF(AB9="",Z9,AB9)</f>
        <v>A3</v>
      </c>
      <c r="O43" s="130"/>
      <c r="P43" s="130"/>
      <c r="Q43" s="13" t="s">
        <v>36</v>
      </c>
      <c r="R43" s="130" t="str">
        <f>IF(AB10="",Z10,AB10)</f>
        <v>B3</v>
      </c>
      <c r="S43" s="130"/>
      <c r="T43" s="130"/>
      <c r="V43" s="155"/>
      <c r="W43" s="155"/>
      <c r="X43" s="13" t="s">
        <v>37</v>
      </c>
      <c r="Y43" s="153"/>
      <c r="Z43" s="153"/>
      <c r="AB43" s="154" t="str">
        <f>H10</f>
        <v>BSV</v>
      </c>
      <c r="AC43" s="154"/>
      <c r="AD43" s="154"/>
      <c r="AE43" s="13" t="s">
        <v>36</v>
      </c>
      <c r="AF43" s="130" t="str">
        <f>N9</f>
        <v>SCAL</v>
      </c>
      <c r="AG43" s="130"/>
      <c r="AH43" s="130"/>
      <c r="AK43" s="145" t="str">
        <f>IF(AH10="",AF10,AH10)</f>
        <v>D3</v>
      </c>
      <c r="AL43" s="145"/>
      <c r="AM43" s="145"/>
      <c r="AQ43" s="1" t="str">
        <f t="shared" si="8"/>
        <v>A3B3</v>
      </c>
      <c r="AR43" s="1">
        <f t="shared" si="9"/>
        <v>0</v>
      </c>
      <c r="AS43" s="1">
        <f t="shared" si="10"/>
        <v>0</v>
      </c>
      <c r="AU43" s="1" t="str">
        <f t="shared" si="11"/>
        <v>B3A3</v>
      </c>
      <c r="AV43" s="1">
        <f t="shared" si="12"/>
        <v>0</v>
      </c>
      <c r="AW43" s="1">
        <f t="shared" si="13"/>
        <v>0</v>
      </c>
    </row>
    <row r="44" spans="1:49" x14ac:dyDescent="0.2">
      <c r="A44" s="145" t="str">
        <f t="shared" si="7"/>
        <v>W14</v>
      </c>
      <c r="B44" s="145"/>
      <c r="C44" s="145"/>
      <c r="D44" s="145">
        <v>18</v>
      </c>
      <c r="E44" s="145"/>
      <c r="F44" s="145" t="s">
        <v>46</v>
      </c>
      <c r="G44" s="145"/>
      <c r="H44" s="145"/>
      <c r="I44" s="148" t="s">
        <v>50</v>
      </c>
      <c r="J44" s="148"/>
      <c r="K44" s="148"/>
      <c r="L44" s="149">
        <v>2</v>
      </c>
      <c r="M44" s="149"/>
      <c r="N44" s="130" t="str">
        <f>IF(AB11="",Z11,AB11)</f>
        <v>A2</v>
      </c>
      <c r="O44" s="130"/>
      <c r="P44" s="130"/>
      <c r="Q44" s="13" t="s">
        <v>36</v>
      </c>
      <c r="R44" s="130" t="str">
        <f>IF(AB12="",Z12,AB12)</f>
        <v>B2</v>
      </c>
      <c r="S44" s="130"/>
      <c r="T44" s="130"/>
      <c r="V44" s="155"/>
      <c r="W44" s="155"/>
      <c r="X44" s="13" t="s">
        <v>37</v>
      </c>
      <c r="Y44" s="153"/>
      <c r="Z44" s="153"/>
      <c r="AB44" s="154" t="str">
        <f>B11</f>
        <v>OTT</v>
      </c>
      <c r="AC44" s="154"/>
      <c r="AD44" s="154"/>
      <c r="AE44" s="13" t="s">
        <v>36</v>
      </c>
      <c r="AF44" s="130" t="str">
        <f>T10</f>
        <v>TSGB</v>
      </c>
      <c r="AG44" s="130"/>
      <c r="AH44" s="130"/>
      <c r="AK44" s="145" t="str">
        <f>IF(AH12="",AF12,AH12)</f>
        <v>D2</v>
      </c>
      <c r="AL44" s="145"/>
      <c r="AM44" s="145"/>
      <c r="AQ44" s="1" t="str">
        <f t="shared" si="8"/>
        <v>A2B2</v>
      </c>
      <c r="AR44" s="1">
        <f t="shared" si="9"/>
        <v>0</v>
      </c>
      <c r="AS44" s="1">
        <f t="shared" si="10"/>
        <v>0</v>
      </c>
      <c r="AU44" s="1" t="str">
        <f t="shared" si="11"/>
        <v>B2A2</v>
      </c>
      <c r="AV44" s="1">
        <f t="shared" si="12"/>
        <v>0</v>
      </c>
      <c r="AW44" s="1">
        <f t="shared" si="13"/>
        <v>0</v>
      </c>
    </row>
    <row r="45" spans="1:49" x14ac:dyDescent="0.2">
      <c r="A45" s="145" t="str">
        <f>$H$1</f>
        <v>W14</v>
      </c>
      <c r="B45" s="145"/>
      <c r="C45" s="145"/>
      <c r="D45" s="145">
        <v>19</v>
      </c>
      <c r="E45" s="145"/>
      <c r="F45" s="145" t="s">
        <v>48</v>
      </c>
      <c r="G45" s="145"/>
      <c r="H45" s="145"/>
      <c r="I45" s="148" t="s">
        <v>51</v>
      </c>
      <c r="J45" s="148"/>
      <c r="K45" s="148"/>
      <c r="L45" s="149">
        <v>1</v>
      </c>
      <c r="M45" s="149"/>
      <c r="N45" s="130" t="str">
        <f>IF(AH9="",AF9,AH9)</f>
        <v>C3</v>
      </c>
      <c r="O45" s="130"/>
      <c r="P45" s="130"/>
      <c r="Q45" s="13" t="s">
        <v>36</v>
      </c>
      <c r="R45" s="130" t="str">
        <f>IF(AH10="",AF10,AH10)</f>
        <v>D3</v>
      </c>
      <c r="S45" s="130"/>
      <c r="T45" s="130"/>
      <c r="V45" s="155"/>
      <c r="W45" s="155"/>
      <c r="X45" s="13" t="s">
        <v>37</v>
      </c>
      <c r="Y45" s="153"/>
      <c r="Z45" s="153"/>
      <c r="AB45" s="154" t="str">
        <f>T10</f>
        <v>TSGB</v>
      </c>
      <c r="AC45" s="154"/>
      <c r="AD45" s="154"/>
      <c r="AE45" s="13" t="s">
        <v>36</v>
      </c>
      <c r="AF45" s="130" t="str">
        <f>B11</f>
        <v>OTT</v>
      </c>
      <c r="AG45" s="130"/>
      <c r="AH45" s="130"/>
      <c r="AK45" s="145" t="str">
        <f>IF(AB9="",Z9,AB9)</f>
        <v>A3</v>
      </c>
      <c r="AL45" s="145"/>
      <c r="AM45" s="145"/>
      <c r="AQ45" s="1" t="str">
        <f t="shared" si="8"/>
        <v>C3D3</v>
      </c>
      <c r="AR45" s="1">
        <f t="shared" si="9"/>
        <v>0</v>
      </c>
      <c r="AS45" s="1">
        <f t="shared" si="10"/>
        <v>0</v>
      </c>
      <c r="AU45" s="1" t="str">
        <f t="shared" si="11"/>
        <v>D3C3</v>
      </c>
      <c r="AV45" s="1">
        <f t="shared" si="12"/>
        <v>0</v>
      </c>
      <c r="AW45" s="1">
        <f t="shared" si="13"/>
        <v>0</v>
      </c>
    </row>
    <row r="46" spans="1:49" x14ac:dyDescent="0.2">
      <c r="A46" s="145" t="str">
        <f>$H$1</f>
        <v>W14</v>
      </c>
      <c r="B46" s="145"/>
      <c r="C46" s="145"/>
      <c r="D46" s="145">
        <v>20</v>
      </c>
      <c r="E46" s="145"/>
      <c r="F46" s="145" t="s">
        <v>48</v>
      </c>
      <c r="G46" s="145"/>
      <c r="H46" s="145"/>
      <c r="I46" s="148" t="s">
        <v>51</v>
      </c>
      <c r="J46" s="148"/>
      <c r="K46" s="148"/>
      <c r="L46" s="149">
        <v>2</v>
      </c>
      <c r="M46" s="149"/>
      <c r="N46" s="130" t="str">
        <f>IF(AH11="",AF11,AH11)</f>
        <v>C2</v>
      </c>
      <c r="O46" s="130"/>
      <c r="P46" s="130"/>
      <c r="Q46" s="13" t="s">
        <v>36</v>
      </c>
      <c r="R46" s="130" t="str">
        <f>IF(AH12="",AF12,AH12)</f>
        <v>D2</v>
      </c>
      <c r="S46" s="130"/>
      <c r="T46" s="130"/>
      <c r="V46" s="155"/>
      <c r="W46" s="155"/>
      <c r="X46" s="13" t="s">
        <v>37</v>
      </c>
      <c r="Y46" s="153"/>
      <c r="Z46" s="153"/>
      <c r="AB46" s="154" t="str">
        <f>N9</f>
        <v>SCAL</v>
      </c>
      <c r="AC46" s="154"/>
      <c r="AD46" s="154"/>
      <c r="AE46" s="13" t="s">
        <v>36</v>
      </c>
      <c r="AF46" s="130" t="str">
        <f>H10</f>
        <v>BSV</v>
      </c>
      <c r="AG46" s="130"/>
      <c r="AH46" s="130"/>
      <c r="AK46" s="145" t="str">
        <f>IF(AB11="",Z11,AB11)</f>
        <v>A2</v>
      </c>
      <c r="AL46" s="145"/>
      <c r="AM46" s="145"/>
      <c r="AQ46" s="1" t="str">
        <f t="shared" si="8"/>
        <v>C2D2</v>
      </c>
      <c r="AR46" s="1">
        <f t="shared" si="9"/>
        <v>0</v>
      </c>
      <c r="AS46" s="1">
        <f t="shared" si="10"/>
        <v>0</v>
      </c>
      <c r="AU46" s="1" t="str">
        <f t="shared" si="11"/>
        <v>D2C2</v>
      </c>
      <c r="AV46" s="1">
        <f t="shared" si="12"/>
        <v>0</v>
      </c>
      <c r="AW46" s="1">
        <f t="shared" si="13"/>
        <v>0</v>
      </c>
    </row>
    <row r="47" spans="1:49" x14ac:dyDescent="0.2">
      <c r="N47" s="130" t="str">
        <f>IF(AB9="",Z9,AB9)</f>
        <v>A3</v>
      </c>
      <c r="O47" s="130"/>
      <c r="P47" s="130"/>
      <c r="Q47" s="13" t="s">
        <v>36</v>
      </c>
      <c r="R47" s="130" t="str">
        <f>IF(AB11="",Z11,AB11)</f>
        <v>A2</v>
      </c>
      <c r="S47" s="130"/>
      <c r="T47" s="130"/>
      <c r="V47" s="156" t="str">
        <f>IF(AB9="","",IF(COUNTIF($AQ$18:$AS$35,N47&amp;R47)=1,VLOOKUP(CONCATENATE(N47,R47),$AQ$18:$AS$35,2,0),VLOOKUP(CONCATENATE(N47,R47),$AU$18:$AW$35,2,0)))</f>
        <v/>
      </c>
      <c r="W47" s="156"/>
      <c r="X47" s="13" t="s">
        <v>37</v>
      </c>
      <c r="Y47" s="157" t="str">
        <f>IF(AB9="","",IF(COUNTIF($AQ$18:$AS$35,N47&amp;R47)=1,VLOOKUP(CONCATENATE(N47,R47),$AQ$18:$AS$35,3,0),VLOOKUP(CONCATENATE(N47,R47),$AU$18:$AW$35,3,0)))</f>
        <v/>
      </c>
      <c r="Z47" s="157"/>
      <c r="AB47" s="16" t="s">
        <v>52</v>
      </c>
    </row>
    <row r="48" spans="1:49" x14ac:dyDescent="0.2">
      <c r="N48" s="130" t="str">
        <f>IF(AB10="",Z10,AB10)</f>
        <v>B3</v>
      </c>
      <c r="O48" s="130"/>
      <c r="P48" s="130"/>
      <c r="Q48" s="13" t="s">
        <v>36</v>
      </c>
      <c r="R48" s="130" t="str">
        <f>IF(AB12="",Z12,AB12)</f>
        <v>B2</v>
      </c>
      <c r="S48" s="130"/>
      <c r="T48" s="130"/>
      <c r="V48" s="156" t="str">
        <f>IF(AB10="","",IF(COUNTIF($AQ$18:$AS$35,N48&amp;R48)=1,VLOOKUP(CONCATENATE(N48,R48),$AQ$18:$AS$35,2,0),VLOOKUP(CONCATENATE(N48,R48),$AU$18:$AW$35,2,0)))</f>
        <v/>
      </c>
      <c r="W48" s="156"/>
      <c r="X48" s="13" t="s">
        <v>37</v>
      </c>
      <c r="Y48" s="157" t="str">
        <f>IF(AB10="","",IF(COUNTIF($AQ$18:$AS$35,N48&amp;R48)=1,VLOOKUP(CONCATENATE(N48,R48),$AQ$18:$AS$35,3,0),VLOOKUP(CONCATENATE(N48,R48),$AU$18:$AW$35,3,0)))</f>
        <v/>
      </c>
      <c r="Z48" s="157"/>
      <c r="AB48" s="16" t="s">
        <v>53</v>
      </c>
    </row>
    <row r="49" spans="1:58" x14ac:dyDescent="0.2">
      <c r="N49" s="130" t="str">
        <f>IF(AH9="",AF9,AH9)</f>
        <v>C3</v>
      </c>
      <c r="O49" s="130"/>
      <c r="P49" s="130"/>
      <c r="Q49" s="13" t="s">
        <v>36</v>
      </c>
      <c r="R49" s="130" t="str">
        <f>IF(AH11="",AF11,AH11)</f>
        <v>C2</v>
      </c>
      <c r="S49" s="130"/>
      <c r="T49" s="130"/>
      <c r="V49" s="156" t="str">
        <f>IF(AH11="","",IF(COUNTIF($AQ$18:$AS$35,N49&amp;R49)=1,VLOOKUP(CONCATENATE(N49,R49),$AQ$18:$AS$35,2,0),VLOOKUP(CONCATENATE(N49,R49),$AU$18:$AW$35,2,0)))</f>
        <v/>
      </c>
      <c r="W49" s="156"/>
      <c r="X49" s="13" t="s">
        <v>37</v>
      </c>
      <c r="Y49" s="157" t="str">
        <f>IF(AH11="","",IF(COUNTIF($AQ$18:$AS$35,N49&amp;R49)=1,VLOOKUP(CONCATENATE(N49,R49),$AQ$18:$AS$35,3,0),VLOOKUP(CONCATENATE(N49,R49),$AU$18:$AW$35,3,0)))</f>
        <v/>
      </c>
      <c r="Z49" s="157"/>
      <c r="AB49" s="16" t="s">
        <v>54</v>
      </c>
    </row>
    <row r="50" spans="1:58" x14ac:dyDescent="0.2">
      <c r="N50" s="130" t="str">
        <f>IF(AH10="",AF10,AH10)</f>
        <v>D3</v>
      </c>
      <c r="O50" s="130"/>
      <c r="P50" s="130"/>
      <c r="Q50" s="13" t="s">
        <v>36</v>
      </c>
      <c r="R50" s="130" t="str">
        <f>IF(AH12="",AF12,AH12)</f>
        <v>D2</v>
      </c>
      <c r="S50" s="130"/>
      <c r="T50" s="130"/>
      <c r="V50" s="156" t="str">
        <f>IF(AH12="","",IF(COUNTIF($AQ$18:$AS$35,N50&amp;R50)=1,VLOOKUP(CONCATENATE(N50,R50),$AQ$18:$AS$35,2,0),VLOOKUP(CONCATENATE(N50,R50),$AU$18:$AW$35,2,0)))</f>
        <v/>
      </c>
      <c r="W50" s="156"/>
      <c r="X50" s="13" t="s">
        <v>37</v>
      </c>
      <c r="Y50" s="157" t="str">
        <f>IF(AH12="","",IF(COUNTIF($AQ$18:$AS$35,N50&amp;R50)=1,VLOOKUP(CONCATENATE(N50,R50),$AQ$18:$AS$35,3,0),VLOOKUP(CONCATENATE(N50,R50),$AU$18:$AW$35,3,0)))</f>
        <v/>
      </c>
      <c r="Z50" s="157"/>
      <c r="AB50" s="16" t="s">
        <v>55</v>
      </c>
    </row>
    <row r="52" spans="1:58" x14ac:dyDescent="0.2">
      <c r="A52" s="158" t="s">
        <v>56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</row>
    <row r="54" spans="1:58" x14ac:dyDescent="0.2">
      <c r="A54" s="159" t="str">
        <f>B8</f>
        <v>Gruppe A</v>
      </c>
      <c r="B54" s="159"/>
      <c r="C54" s="159"/>
      <c r="D54" s="159"/>
      <c r="E54" s="160" t="str">
        <f>B55</f>
        <v>ATSV</v>
      </c>
      <c r="F54" s="160"/>
      <c r="G54" s="160"/>
      <c r="H54" s="160"/>
      <c r="I54" s="160" t="str">
        <f>B56</f>
        <v>RIST</v>
      </c>
      <c r="J54" s="160"/>
      <c r="K54" s="160"/>
      <c r="L54" s="160"/>
      <c r="M54" s="160" t="str">
        <f>B57</f>
        <v>OTT</v>
      </c>
      <c r="N54" s="160"/>
      <c r="O54" s="160"/>
      <c r="P54" s="160"/>
      <c r="Q54" s="161"/>
      <c r="R54" s="162"/>
      <c r="S54" s="162"/>
      <c r="T54" s="163"/>
      <c r="U54" s="164" t="s">
        <v>57</v>
      </c>
      <c r="V54" s="164"/>
      <c r="W54" s="164"/>
      <c r="X54" s="164"/>
      <c r="Y54" s="165" t="s">
        <v>58</v>
      </c>
      <c r="Z54" s="165"/>
      <c r="AA54" s="165"/>
      <c r="AB54" s="165"/>
      <c r="AC54" s="130" t="s">
        <v>59</v>
      </c>
      <c r="AD54" s="130"/>
      <c r="AN54" s="126" t="str">
        <f>AN14</f>
        <v>Version 1: Stand 28.05.2025</v>
      </c>
    </row>
    <row r="55" spans="1:58" x14ac:dyDescent="0.2">
      <c r="A55" s="17" t="s">
        <v>34</v>
      </c>
      <c r="B55" s="170" t="str">
        <f>B9</f>
        <v>ATSV</v>
      </c>
      <c r="C55" s="170"/>
      <c r="D55" s="170"/>
      <c r="E55" s="172" t="s">
        <v>60</v>
      </c>
      <c r="F55" s="173"/>
      <c r="G55" s="174" t="s">
        <v>60</v>
      </c>
      <c r="H55" s="166"/>
      <c r="I55" s="175">
        <f>V18</f>
        <v>0</v>
      </c>
      <c r="J55" s="176"/>
      <c r="K55" s="166">
        <f>Y18</f>
        <v>0</v>
      </c>
      <c r="L55" s="167"/>
      <c r="M55" s="175">
        <f>Y32</f>
        <v>0</v>
      </c>
      <c r="N55" s="176"/>
      <c r="O55" s="166">
        <f>V32</f>
        <v>0</v>
      </c>
      <c r="P55" s="167"/>
      <c r="Q55" s="175"/>
      <c r="R55" s="176"/>
      <c r="S55" s="174"/>
      <c r="T55" s="166"/>
      <c r="U55" s="175">
        <f>+I55+M55+Q55</f>
        <v>0</v>
      </c>
      <c r="V55" s="176"/>
      <c r="W55" s="166">
        <f>+K55+O55+S55</f>
        <v>0</v>
      </c>
      <c r="X55" s="167"/>
      <c r="Y55" s="175">
        <f>IF(I55&gt;K55,2)+IF(M55&gt;O55,2)+IF(Q55&gt;S55,2)</f>
        <v>0</v>
      </c>
      <c r="Z55" s="176"/>
      <c r="AA55" s="166">
        <f>IF(I55&lt;K55,2)+IF(M55&lt;O55,2)+IF(Q55&lt;S55,2)</f>
        <v>0</v>
      </c>
      <c r="AB55" s="167"/>
      <c r="AC55" s="168"/>
      <c r="AD55" s="169"/>
    </row>
    <row r="56" spans="1:58" x14ac:dyDescent="0.2">
      <c r="A56" s="17" t="s">
        <v>38</v>
      </c>
      <c r="B56" s="170" t="str">
        <f>B10</f>
        <v>RIST</v>
      </c>
      <c r="C56" s="170"/>
      <c r="D56" s="170"/>
      <c r="E56" s="171" t="str">
        <f>CONCATENATE(I18,"-",L18)</f>
        <v>09:30-1</v>
      </c>
      <c r="F56" s="171"/>
      <c r="G56" s="171"/>
      <c r="H56" s="171"/>
      <c r="I56" s="172" t="s">
        <v>60</v>
      </c>
      <c r="J56" s="173"/>
      <c r="K56" s="174" t="s">
        <v>60</v>
      </c>
      <c r="L56" s="166"/>
      <c r="M56" s="175">
        <f>V25</f>
        <v>0</v>
      </c>
      <c r="N56" s="176"/>
      <c r="O56" s="166">
        <f>Y25</f>
        <v>0</v>
      </c>
      <c r="P56" s="167"/>
      <c r="Q56" s="175"/>
      <c r="R56" s="176"/>
      <c r="S56" s="174"/>
      <c r="T56" s="166"/>
      <c r="U56" s="175">
        <f>K55+M56+Q56</f>
        <v>0</v>
      </c>
      <c r="V56" s="176"/>
      <c r="W56" s="166">
        <f>I55+O56+S56</f>
        <v>0</v>
      </c>
      <c r="X56" s="167"/>
      <c r="Y56" s="175">
        <f>IF(K55&gt;I55,2)+IF(M56&gt;O56,2)+IF(Q56&gt;S56,2)</f>
        <v>0</v>
      </c>
      <c r="Z56" s="176"/>
      <c r="AA56" s="166">
        <f>IF(K55&lt;I55,2)+IF(M56&lt;O56,2)+IF(Q56&lt;S56,2)</f>
        <v>0</v>
      </c>
      <c r="AB56" s="167"/>
      <c r="AC56" s="168"/>
      <c r="AD56" s="169"/>
    </row>
    <row r="57" spans="1:58" x14ac:dyDescent="0.2">
      <c r="A57" s="17" t="s">
        <v>39</v>
      </c>
      <c r="B57" s="170" t="str">
        <f>B11</f>
        <v>OTT</v>
      </c>
      <c r="C57" s="170"/>
      <c r="D57" s="170"/>
      <c r="E57" s="171" t="str">
        <f>CONCATENATE(I32,"-",L32)</f>
        <v>13:30-2</v>
      </c>
      <c r="F57" s="171"/>
      <c r="G57" s="171"/>
      <c r="H57" s="171"/>
      <c r="I57" s="171" t="str">
        <f>CONCATENATE(I25,"-",L25)</f>
        <v>11:30-1</v>
      </c>
      <c r="J57" s="171"/>
      <c r="K57" s="171"/>
      <c r="L57" s="171"/>
      <c r="M57" s="172" t="s">
        <v>60</v>
      </c>
      <c r="N57" s="173"/>
      <c r="O57" s="174" t="s">
        <v>60</v>
      </c>
      <c r="P57" s="166"/>
      <c r="Q57" s="175"/>
      <c r="R57" s="176"/>
      <c r="S57" s="174"/>
      <c r="T57" s="166"/>
      <c r="U57" s="175">
        <f>O55+O56+Q57</f>
        <v>0</v>
      </c>
      <c r="V57" s="176"/>
      <c r="W57" s="166">
        <f>M55+M56+S57</f>
        <v>0</v>
      </c>
      <c r="X57" s="167"/>
      <c r="Y57" s="175">
        <f>IF(O55&gt;M55,2)+IF(M56&lt;O56,2)+IF(Q57&gt;S57,2)</f>
        <v>0</v>
      </c>
      <c r="Z57" s="176"/>
      <c r="AA57" s="166">
        <f>IF(O55&lt;M55,2)+IF(M56&gt;O56,2)+IF(Q57&lt;S57,2)</f>
        <v>0</v>
      </c>
      <c r="AB57" s="167"/>
      <c r="AC57" s="168"/>
      <c r="AD57" s="169"/>
    </row>
    <row r="59" spans="1:58" x14ac:dyDescent="0.2">
      <c r="A59" s="159" t="str">
        <f>H8</f>
        <v>Gruppe B</v>
      </c>
      <c r="B59" s="159"/>
      <c r="C59" s="159"/>
      <c r="D59" s="159"/>
      <c r="E59" s="160" t="str">
        <f>B60</f>
        <v>MTVL2</v>
      </c>
      <c r="F59" s="160"/>
      <c r="G59" s="160"/>
      <c r="H59" s="160"/>
      <c r="I59" s="160" t="str">
        <f>B61</f>
        <v>BSV</v>
      </c>
      <c r="J59" s="160"/>
      <c r="K59" s="160"/>
      <c r="L59" s="160"/>
      <c r="M59" s="160" t="str">
        <f>B62</f>
        <v>WSV</v>
      </c>
      <c r="N59" s="160"/>
      <c r="O59" s="160"/>
      <c r="P59" s="160"/>
      <c r="Q59" s="161"/>
      <c r="R59" s="162"/>
      <c r="S59" s="162"/>
      <c r="T59" s="163"/>
      <c r="U59" s="164" t="s">
        <v>57</v>
      </c>
      <c r="V59" s="164"/>
      <c r="W59" s="164"/>
      <c r="X59" s="164"/>
      <c r="Y59" s="165" t="s">
        <v>58</v>
      </c>
      <c r="Z59" s="165"/>
      <c r="AA59" s="165"/>
      <c r="AB59" s="165"/>
      <c r="AC59" s="130" t="s">
        <v>59</v>
      </c>
      <c r="AD59" s="130"/>
    </row>
    <row r="60" spans="1:58" x14ac:dyDescent="0.2">
      <c r="A60" s="17" t="s">
        <v>46</v>
      </c>
      <c r="B60" s="170" t="str">
        <f>H9</f>
        <v>MTVL2</v>
      </c>
      <c r="C60" s="170"/>
      <c r="D60" s="170"/>
      <c r="E60" s="172" t="s">
        <v>60</v>
      </c>
      <c r="F60" s="173"/>
      <c r="G60" s="174" t="s">
        <v>60</v>
      </c>
      <c r="H60" s="166"/>
      <c r="I60" s="175">
        <f>V33</f>
        <v>0</v>
      </c>
      <c r="J60" s="176"/>
      <c r="K60" s="166">
        <f>Y33</f>
        <v>0</v>
      </c>
      <c r="L60" s="167"/>
      <c r="M60" s="175">
        <f>Y19</f>
        <v>0</v>
      </c>
      <c r="N60" s="176"/>
      <c r="O60" s="166">
        <f>V19</f>
        <v>0</v>
      </c>
      <c r="P60" s="167"/>
      <c r="Q60" s="175"/>
      <c r="R60" s="176"/>
      <c r="S60" s="174"/>
      <c r="T60" s="166"/>
      <c r="U60" s="175">
        <f>+I60+M60+Q60</f>
        <v>0</v>
      </c>
      <c r="V60" s="176"/>
      <c r="W60" s="166">
        <f>+K60+O60+S60</f>
        <v>0</v>
      </c>
      <c r="X60" s="167"/>
      <c r="Y60" s="175">
        <f>IF(I60&gt;K60,2)+IF(M60&gt;O60,2)+IF(Q60&gt;S60,2)</f>
        <v>0</v>
      </c>
      <c r="Z60" s="176"/>
      <c r="AA60" s="166">
        <f>IF(I60&lt;K60,2)+IF(M60&lt;O60,2)+IF(Q60&lt;S60,2)</f>
        <v>0</v>
      </c>
      <c r="AB60" s="167"/>
      <c r="AC60" s="168"/>
      <c r="AD60" s="169"/>
    </row>
    <row r="61" spans="1:58" x14ac:dyDescent="0.2">
      <c r="A61" s="17" t="s">
        <v>48</v>
      </c>
      <c r="B61" s="170" t="str">
        <f>H10</f>
        <v>BSV</v>
      </c>
      <c r="C61" s="170"/>
      <c r="D61" s="170"/>
      <c r="E61" s="171" t="str">
        <f>CONCATENATE(I33,"-",L33)</f>
        <v>13:30-1</v>
      </c>
      <c r="F61" s="171"/>
      <c r="G61" s="171"/>
      <c r="H61" s="171"/>
      <c r="I61" s="172" t="s">
        <v>60</v>
      </c>
      <c r="J61" s="173"/>
      <c r="K61" s="174" t="s">
        <v>60</v>
      </c>
      <c r="L61" s="166"/>
      <c r="M61" s="175">
        <f>V26</f>
        <v>0</v>
      </c>
      <c r="N61" s="176"/>
      <c r="O61" s="166">
        <f>Y26</f>
        <v>0</v>
      </c>
      <c r="P61" s="167"/>
      <c r="Q61" s="175"/>
      <c r="R61" s="176"/>
      <c r="S61" s="174"/>
      <c r="T61" s="166"/>
      <c r="U61" s="175">
        <f>K60+M61+Q61</f>
        <v>0</v>
      </c>
      <c r="V61" s="176"/>
      <c r="W61" s="166">
        <f>I60+O61+S61</f>
        <v>0</v>
      </c>
      <c r="X61" s="167"/>
      <c r="Y61" s="175">
        <f>IF(K60&gt;I60,2)+IF(M61&gt;O61,2)+IF(Q61&gt;S61,2)</f>
        <v>0</v>
      </c>
      <c r="Z61" s="176"/>
      <c r="AA61" s="166">
        <f>IF(K60&lt;I60,2)+IF(M61&lt;O61,2)+IF(Q61&lt;S61,2)</f>
        <v>0</v>
      </c>
      <c r="AB61" s="167"/>
      <c r="AC61" s="168"/>
      <c r="AD61" s="169"/>
    </row>
    <row r="62" spans="1:58" x14ac:dyDescent="0.2">
      <c r="A62" s="17" t="s">
        <v>61</v>
      </c>
      <c r="B62" s="170" t="str">
        <f>H11</f>
        <v>WSV</v>
      </c>
      <c r="C62" s="170"/>
      <c r="D62" s="170"/>
      <c r="E62" s="171" t="str">
        <f>CONCATENATE(I19,"-",L19)</f>
        <v>09:30-2</v>
      </c>
      <c r="F62" s="171"/>
      <c r="G62" s="171"/>
      <c r="H62" s="171"/>
      <c r="I62" s="171" t="str">
        <f>CONCATENATE(I26,"-",L26)</f>
        <v>11:30-2</v>
      </c>
      <c r="J62" s="171"/>
      <c r="K62" s="171"/>
      <c r="L62" s="171"/>
      <c r="M62" s="172" t="s">
        <v>60</v>
      </c>
      <c r="N62" s="173"/>
      <c r="O62" s="174" t="s">
        <v>60</v>
      </c>
      <c r="P62" s="166"/>
      <c r="Q62" s="175"/>
      <c r="R62" s="176"/>
      <c r="S62" s="174"/>
      <c r="T62" s="166"/>
      <c r="U62" s="175">
        <f>O60+O61+Q62</f>
        <v>0</v>
      </c>
      <c r="V62" s="176"/>
      <c r="W62" s="166">
        <f>M60+M61+S62</f>
        <v>0</v>
      </c>
      <c r="X62" s="167"/>
      <c r="Y62" s="175">
        <f>IF(O60&gt;M60,2)+IF(M61&lt;O61,2)+IF(Q62&gt;S62,2)</f>
        <v>0</v>
      </c>
      <c r="Z62" s="176"/>
      <c r="AA62" s="166">
        <f>IF(O60&lt;M60,2)+IF(M61&gt;O61,2)+IF(Q62&lt;S62,2)</f>
        <v>0</v>
      </c>
      <c r="AB62" s="167"/>
      <c r="AC62" s="168"/>
      <c r="AD62" s="169"/>
      <c r="AO62" s="18"/>
      <c r="AP62" s="18"/>
      <c r="AX62" s="19"/>
      <c r="AZ62" s="19"/>
      <c r="BA62" s="19"/>
      <c r="BB62" s="19"/>
      <c r="BC62" s="19"/>
      <c r="BD62" s="19"/>
      <c r="BE62" s="19"/>
      <c r="BF62" s="19"/>
    </row>
    <row r="64" spans="1:58" x14ac:dyDescent="0.2">
      <c r="A64" s="159" t="str">
        <f>N8</f>
        <v>Gruppe C</v>
      </c>
      <c r="B64" s="159"/>
      <c r="C64" s="159"/>
      <c r="D64" s="159"/>
      <c r="E64" s="160" t="str">
        <f>B65</f>
        <v>SCAL</v>
      </c>
      <c r="F64" s="160"/>
      <c r="G64" s="160"/>
      <c r="H64" s="160"/>
      <c r="I64" s="160" t="str">
        <f>B66</f>
        <v>ETV</v>
      </c>
      <c r="J64" s="160"/>
      <c r="K64" s="160"/>
      <c r="L64" s="160"/>
      <c r="M64" s="160" t="str">
        <f>B67</f>
        <v>HAHI</v>
      </c>
      <c r="N64" s="160"/>
      <c r="O64" s="160"/>
      <c r="P64" s="160"/>
      <c r="Q64" s="161"/>
      <c r="R64" s="162"/>
      <c r="S64" s="162"/>
      <c r="T64" s="163"/>
      <c r="U64" s="164" t="s">
        <v>57</v>
      </c>
      <c r="V64" s="164"/>
      <c r="W64" s="164"/>
      <c r="X64" s="164"/>
      <c r="Y64" s="165" t="s">
        <v>58</v>
      </c>
      <c r="Z64" s="165"/>
      <c r="AA64" s="165"/>
      <c r="AB64" s="165"/>
      <c r="AC64" s="130" t="s">
        <v>59</v>
      </c>
      <c r="AD64" s="130"/>
      <c r="AO64" s="18"/>
      <c r="AP64" s="18"/>
      <c r="AX64" s="19"/>
      <c r="AZ64" s="19"/>
      <c r="BA64" s="19"/>
      <c r="BB64" s="19"/>
      <c r="BC64" s="19"/>
      <c r="BD64" s="19"/>
      <c r="BE64" s="19"/>
      <c r="BF64" s="19"/>
    </row>
    <row r="65" spans="1:58" x14ac:dyDescent="0.2">
      <c r="A65" s="17" t="s">
        <v>62</v>
      </c>
      <c r="B65" s="170" t="str">
        <f>N9</f>
        <v>SCAL</v>
      </c>
      <c r="C65" s="170"/>
      <c r="D65" s="170"/>
      <c r="E65" s="172" t="s">
        <v>60</v>
      </c>
      <c r="F65" s="173"/>
      <c r="G65" s="174" t="s">
        <v>60</v>
      </c>
      <c r="H65" s="166"/>
      <c r="I65" s="175">
        <f>V34</f>
        <v>0</v>
      </c>
      <c r="J65" s="176"/>
      <c r="K65" s="166">
        <f>Y34</f>
        <v>0</v>
      </c>
      <c r="L65" s="167"/>
      <c r="M65" s="175">
        <f>Y20</f>
        <v>0</v>
      </c>
      <c r="N65" s="176"/>
      <c r="O65" s="166">
        <f>V20</f>
        <v>0</v>
      </c>
      <c r="P65" s="167"/>
      <c r="Q65" s="175"/>
      <c r="R65" s="176"/>
      <c r="S65" s="174"/>
      <c r="T65" s="166"/>
      <c r="U65" s="175">
        <f>+I65+M65+Q65</f>
        <v>0</v>
      </c>
      <c r="V65" s="176"/>
      <c r="W65" s="166">
        <f>+K65+O65+S65</f>
        <v>0</v>
      </c>
      <c r="X65" s="167"/>
      <c r="Y65" s="175">
        <f>IF(I65&gt;K65,2)+IF(M65&gt;O65,2)+IF(Q65&gt;S65,2)</f>
        <v>0</v>
      </c>
      <c r="Z65" s="176"/>
      <c r="AA65" s="166">
        <f>IF(I65&lt;K65,2)+IF(M65&lt;O65,2)+IF(Q65&lt;S65,2)</f>
        <v>0</v>
      </c>
      <c r="AB65" s="167"/>
      <c r="AC65" s="168"/>
      <c r="AD65" s="169"/>
      <c r="AO65" s="18"/>
      <c r="AP65" s="18"/>
      <c r="AQ65" s="19"/>
      <c r="AR65" s="19"/>
      <c r="AS65" s="19"/>
      <c r="AT65" s="20"/>
      <c r="AU65" s="19"/>
      <c r="AV65" s="19"/>
      <c r="AW65" s="19"/>
      <c r="AX65" s="19"/>
      <c r="AZ65" s="19"/>
      <c r="BA65" s="19"/>
      <c r="BB65" s="19"/>
      <c r="BC65" s="19"/>
      <c r="BD65" s="19"/>
      <c r="BE65" s="19"/>
      <c r="BF65" s="19"/>
    </row>
    <row r="66" spans="1:58" x14ac:dyDescent="0.2">
      <c r="A66" s="17" t="s">
        <v>63</v>
      </c>
      <c r="B66" s="170" t="str">
        <f>N10</f>
        <v>ETV</v>
      </c>
      <c r="C66" s="170"/>
      <c r="D66" s="170"/>
      <c r="E66" s="171" t="str">
        <f>CONCATENATE(I34,"-",L34)</f>
        <v>14:30-2</v>
      </c>
      <c r="F66" s="171"/>
      <c r="G66" s="171"/>
      <c r="H66" s="171"/>
      <c r="I66" s="172" t="s">
        <v>60</v>
      </c>
      <c r="J66" s="173"/>
      <c r="K66" s="174" t="s">
        <v>60</v>
      </c>
      <c r="L66" s="166"/>
      <c r="M66" s="175">
        <f>V27</f>
        <v>0</v>
      </c>
      <c r="N66" s="176"/>
      <c r="O66" s="166">
        <f>Y27</f>
        <v>0</v>
      </c>
      <c r="P66" s="167"/>
      <c r="Q66" s="175"/>
      <c r="R66" s="176"/>
      <c r="S66" s="174"/>
      <c r="T66" s="166"/>
      <c r="U66" s="175">
        <f>K65+M66+Q66</f>
        <v>0</v>
      </c>
      <c r="V66" s="176"/>
      <c r="W66" s="166">
        <f>I65+O66+S66</f>
        <v>0</v>
      </c>
      <c r="X66" s="167"/>
      <c r="Y66" s="175">
        <f>IF(K65&gt;I65,2)+IF(M66&gt;O66,2)+IF(Q66&gt;S66,2)</f>
        <v>0</v>
      </c>
      <c r="Z66" s="176"/>
      <c r="AA66" s="166">
        <f>IF(K65&lt;I65,2)+IF(M66&lt;O66,2)+IF(Q66&lt;S66,2)</f>
        <v>0</v>
      </c>
      <c r="AB66" s="167"/>
      <c r="AC66" s="168"/>
      <c r="AD66" s="169"/>
    </row>
    <row r="67" spans="1:58" x14ac:dyDescent="0.2">
      <c r="A67" s="17" t="s">
        <v>64</v>
      </c>
      <c r="B67" s="170" t="str">
        <f>N11</f>
        <v>HAHI</v>
      </c>
      <c r="C67" s="170"/>
      <c r="D67" s="170"/>
      <c r="E67" s="171" t="str">
        <f>CONCATENATE(I20,"-",L20)</f>
        <v>10:30-1</v>
      </c>
      <c r="F67" s="171"/>
      <c r="G67" s="171"/>
      <c r="H67" s="171"/>
      <c r="I67" s="171" t="str">
        <f>CONCATENATE(I27,"-",L27)</f>
        <v>12:30-1</v>
      </c>
      <c r="J67" s="171"/>
      <c r="K67" s="171"/>
      <c r="L67" s="171"/>
      <c r="M67" s="172" t="s">
        <v>60</v>
      </c>
      <c r="N67" s="173"/>
      <c r="O67" s="174" t="s">
        <v>60</v>
      </c>
      <c r="P67" s="166"/>
      <c r="Q67" s="175"/>
      <c r="R67" s="176"/>
      <c r="S67" s="174"/>
      <c r="T67" s="166"/>
      <c r="U67" s="175">
        <f>O65+O66+Q67</f>
        <v>0</v>
      </c>
      <c r="V67" s="176"/>
      <c r="W67" s="166">
        <f>M65+M66+S67</f>
        <v>0</v>
      </c>
      <c r="X67" s="167"/>
      <c r="Y67" s="175">
        <f>IF(O65&gt;M65,2)+IF(M66&lt;O66,2)+IF(Q67&gt;S67,2)</f>
        <v>0</v>
      </c>
      <c r="Z67" s="176"/>
      <c r="AA67" s="166">
        <f>IF(O65&lt;M65,2)+IF(M66&gt;O66,2)+IF(Q67&lt;S67,2)</f>
        <v>0</v>
      </c>
      <c r="AB67" s="167"/>
      <c r="AC67" s="168"/>
      <c r="AD67" s="169"/>
      <c r="AE67" s="21"/>
      <c r="AF67" s="22"/>
    </row>
    <row r="69" spans="1:58" x14ac:dyDescent="0.2">
      <c r="A69" s="159" t="str">
        <f>T8</f>
        <v>Gruppe D</v>
      </c>
      <c r="B69" s="159"/>
      <c r="C69" s="159"/>
      <c r="D69" s="159"/>
      <c r="E69" s="160" t="str">
        <f>B70</f>
        <v>MTVL1</v>
      </c>
      <c r="F69" s="160"/>
      <c r="G69" s="160"/>
      <c r="H69" s="160"/>
      <c r="I69" s="160" t="str">
        <f>B71</f>
        <v>TSGB</v>
      </c>
      <c r="J69" s="160"/>
      <c r="K69" s="160"/>
      <c r="L69" s="160"/>
      <c r="M69" s="160" t="str">
        <f>B72</f>
        <v>HTS</v>
      </c>
      <c r="N69" s="160"/>
      <c r="O69" s="160"/>
      <c r="P69" s="160"/>
      <c r="Q69" s="161"/>
      <c r="R69" s="162"/>
      <c r="S69" s="162"/>
      <c r="T69" s="163"/>
      <c r="U69" s="164" t="s">
        <v>57</v>
      </c>
      <c r="V69" s="164"/>
      <c r="W69" s="164"/>
      <c r="X69" s="164"/>
      <c r="Y69" s="165" t="s">
        <v>58</v>
      </c>
      <c r="Z69" s="165"/>
      <c r="AA69" s="165"/>
      <c r="AB69" s="165"/>
      <c r="AC69" s="130" t="s">
        <v>59</v>
      </c>
      <c r="AD69" s="130"/>
    </row>
    <row r="70" spans="1:58" x14ac:dyDescent="0.2">
      <c r="A70" s="17" t="s">
        <v>65</v>
      </c>
      <c r="B70" s="170" t="str">
        <f>T9</f>
        <v>MTVL1</v>
      </c>
      <c r="C70" s="170"/>
      <c r="D70" s="170"/>
      <c r="E70" s="172" t="s">
        <v>60</v>
      </c>
      <c r="F70" s="173"/>
      <c r="G70" s="174" t="s">
        <v>60</v>
      </c>
      <c r="H70" s="166"/>
      <c r="I70" s="175">
        <f>V35</f>
        <v>0</v>
      </c>
      <c r="J70" s="176"/>
      <c r="K70" s="166">
        <f>Y35</f>
        <v>0</v>
      </c>
      <c r="L70" s="167"/>
      <c r="M70" s="175">
        <f>Y21</f>
        <v>0</v>
      </c>
      <c r="N70" s="176"/>
      <c r="O70" s="166">
        <f>V21</f>
        <v>0</v>
      </c>
      <c r="P70" s="167"/>
      <c r="Q70" s="175"/>
      <c r="R70" s="176"/>
      <c r="S70" s="174"/>
      <c r="T70" s="166"/>
      <c r="U70" s="175">
        <f>+I70+M70+Q70</f>
        <v>0</v>
      </c>
      <c r="V70" s="176"/>
      <c r="W70" s="166">
        <f>+K70+O70+S70</f>
        <v>0</v>
      </c>
      <c r="X70" s="167"/>
      <c r="Y70" s="175">
        <f>IF(I70&gt;K70,2)+IF(M70&gt;O70,2)+IF(Q70&gt;S70,2)</f>
        <v>0</v>
      </c>
      <c r="Z70" s="176"/>
      <c r="AA70" s="166">
        <f>IF(I70&lt;K70,2)+IF(M70&lt;O70,2)+IF(Q70&lt;S70,2)</f>
        <v>0</v>
      </c>
      <c r="AB70" s="167"/>
      <c r="AC70" s="168"/>
      <c r="AD70" s="169"/>
    </row>
    <row r="71" spans="1:58" x14ac:dyDescent="0.2">
      <c r="A71" s="17" t="s">
        <v>66</v>
      </c>
      <c r="B71" s="170" t="str">
        <f>T10</f>
        <v>TSGB</v>
      </c>
      <c r="C71" s="170"/>
      <c r="D71" s="170"/>
      <c r="E71" s="171" t="str">
        <f>CONCATENATE(I35,"-",L35)</f>
        <v>14:30-1</v>
      </c>
      <c r="F71" s="171"/>
      <c r="G71" s="171"/>
      <c r="H71" s="171"/>
      <c r="I71" s="172" t="s">
        <v>60</v>
      </c>
      <c r="J71" s="173"/>
      <c r="K71" s="174" t="s">
        <v>60</v>
      </c>
      <c r="L71" s="166"/>
      <c r="M71" s="175">
        <f>V28</f>
        <v>0</v>
      </c>
      <c r="N71" s="176"/>
      <c r="O71" s="166">
        <f>Y28</f>
        <v>0</v>
      </c>
      <c r="P71" s="167"/>
      <c r="Q71" s="175"/>
      <c r="R71" s="176"/>
      <c r="S71" s="174"/>
      <c r="T71" s="166"/>
      <c r="U71" s="175">
        <f>K70+M71+Q71</f>
        <v>0</v>
      </c>
      <c r="V71" s="176"/>
      <c r="W71" s="166">
        <f>I70+O71+S71</f>
        <v>0</v>
      </c>
      <c r="X71" s="167"/>
      <c r="Y71" s="175">
        <f>IF(K70&gt;I70,2)+IF(M71&gt;O71,2)+IF(Q71&gt;S71,2)</f>
        <v>0</v>
      </c>
      <c r="Z71" s="176"/>
      <c r="AA71" s="166">
        <f>IF(K70&lt;I70,2)+IF(M71&lt;O71,2)+IF(Q71&lt;S71,2)</f>
        <v>0</v>
      </c>
      <c r="AB71" s="167"/>
      <c r="AC71" s="168"/>
      <c r="AD71" s="169"/>
    </row>
    <row r="72" spans="1:58" x14ac:dyDescent="0.2">
      <c r="A72" s="17" t="s">
        <v>67</v>
      </c>
      <c r="B72" s="170" t="str">
        <f>T11</f>
        <v>HTS</v>
      </c>
      <c r="C72" s="170"/>
      <c r="D72" s="170"/>
      <c r="E72" s="171" t="str">
        <f>CONCATENATE(I21,"-",L21)</f>
        <v>10:30-2</v>
      </c>
      <c r="F72" s="171"/>
      <c r="G72" s="171"/>
      <c r="H72" s="171"/>
      <c r="I72" s="171" t="str">
        <f>CONCATENATE(I28,"-",L28)</f>
        <v>12:30-2</v>
      </c>
      <c r="J72" s="171"/>
      <c r="K72" s="171"/>
      <c r="L72" s="171"/>
      <c r="M72" s="172" t="s">
        <v>60</v>
      </c>
      <c r="N72" s="173"/>
      <c r="O72" s="174" t="s">
        <v>60</v>
      </c>
      <c r="P72" s="166"/>
      <c r="Q72" s="175"/>
      <c r="R72" s="176"/>
      <c r="S72" s="174"/>
      <c r="T72" s="166"/>
      <c r="U72" s="175">
        <f>O70+O71+Q72</f>
        <v>0</v>
      </c>
      <c r="V72" s="176"/>
      <c r="W72" s="166">
        <f>M70+M71+S72</f>
        <v>0</v>
      </c>
      <c r="X72" s="167"/>
      <c r="Y72" s="175">
        <f>IF(O70&gt;M70,2)+IF(M71&lt;O71,2)+IF(Q72&gt;S72,2)</f>
        <v>0</v>
      </c>
      <c r="Z72" s="176"/>
      <c r="AA72" s="166">
        <f>IF(O70&lt;M70,2)+IF(M71&gt;O71,2)+IF(Q72&lt;S72,2)</f>
        <v>0</v>
      </c>
      <c r="AB72" s="167"/>
      <c r="AC72" s="168"/>
      <c r="AD72" s="169"/>
    </row>
    <row r="74" spans="1:58" x14ac:dyDescent="0.2">
      <c r="A74" s="159" t="str">
        <f>Z8</f>
        <v>Gruppe  E</v>
      </c>
      <c r="B74" s="159"/>
      <c r="C74" s="159"/>
      <c r="D74" s="159"/>
      <c r="E74" s="160" t="str">
        <f>B75</f>
        <v>A3</v>
      </c>
      <c r="F74" s="160"/>
      <c r="G74" s="160"/>
      <c r="H74" s="160"/>
      <c r="I74" s="160" t="str">
        <f>B76</f>
        <v>A2</v>
      </c>
      <c r="J74" s="160"/>
      <c r="K74" s="160"/>
      <c r="L74" s="160"/>
      <c r="M74" s="160" t="str">
        <f>B77</f>
        <v>B3</v>
      </c>
      <c r="N74" s="160"/>
      <c r="O74" s="160"/>
      <c r="P74" s="160"/>
      <c r="Q74" s="160" t="str">
        <f>B78</f>
        <v>B2</v>
      </c>
      <c r="R74" s="160"/>
      <c r="S74" s="160"/>
      <c r="T74" s="160"/>
      <c r="U74" s="164" t="s">
        <v>57</v>
      </c>
      <c r="V74" s="164"/>
      <c r="W74" s="164"/>
      <c r="X74" s="164"/>
      <c r="Y74" s="165" t="s">
        <v>58</v>
      </c>
      <c r="Z74" s="165"/>
      <c r="AA74" s="165"/>
      <c r="AB74" s="165"/>
      <c r="AC74" s="130" t="s">
        <v>59</v>
      </c>
      <c r="AD74" s="130"/>
      <c r="AY74" s="9"/>
    </row>
    <row r="75" spans="1:58" x14ac:dyDescent="0.2">
      <c r="A75" s="17" t="s">
        <v>34</v>
      </c>
      <c r="B75" s="170" t="str">
        <f>IF(AB9="",Z9,AB9)</f>
        <v>A3</v>
      </c>
      <c r="C75" s="170"/>
      <c r="D75" s="170"/>
      <c r="E75" s="172" t="s">
        <v>60</v>
      </c>
      <c r="F75" s="173"/>
      <c r="G75" s="174" t="s">
        <v>60</v>
      </c>
      <c r="H75" s="166"/>
      <c r="I75" s="175">
        <f>IF(V47="",0,V47)</f>
        <v>0</v>
      </c>
      <c r="J75" s="176"/>
      <c r="K75" s="166">
        <f>IF(Y47="",0,Y47)</f>
        <v>0</v>
      </c>
      <c r="L75" s="167"/>
      <c r="M75" s="175">
        <f>V43</f>
        <v>0</v>
      </c>
      <c r="N75" s="176"/>
      <c r="O75" s="166">
        <f>Y43</f>
        <v>0</v>
      </c>
      <c r="P75" s="167"/>
      <c r="Q75" s="175">
        <f>Y39</f>
        <v>0</v>
      </c>
      <c r="R75" s="176"/>
      <c r="S75" s="166">
        <f>V39</f>
        <v>0</v>
      </c>
      <c r="T75" s="167"/>
      <c r="U75" s="175">
        <f>+I75+M75+Q75</f>
        <v>0</v>
      </c>
      <c r="V75" s="176"/>
      <c r="W75" s="166">
        <f>+K75+O75+S75</f>
        <v>0</v>
      </c>
      <c r="X75" s="167"/>
      <c r="Y75" s="175">
        <f>IF(I75&gt;K75,2)+IF(M75&gt;O75,2)+IF(Q75&gt;S75,2)</f>
        <v>0</v>
      </c>
      <c r="Z75" s="176"/>
      <c r="AA75" s="166">
        <f>IF(I75&lt;K75,2)+IF(M75&lt;O75,2)+IF(Q75&lt;S75,2)</f>
        <v>0</v>
      </c>
      <c r="AB75" s="167"/>
      <c r="AC75" s="168"/>
      <c r="AD75" s="169"/>
      <c r="AY75" s="9"/>
    </row>
    <row r="76" spans="1:58" x14ac:dyDescent="0.2">
      <c r="A76" s="17" t="s">
        <v>38</v>
      </c>
      <c r="B76" s="170" t="str">
        <f>IF(AB11="",Z11,AB11)</f>
        <v>A2</v>
      </c>
      <c r="C76" s="170"/>
      <c r="D76" s="170"/>
      <c r="E76" s="171" t="str">
        <f>CONCATENATE(H47,"-",K47)</f>
        <v>-</v>
      </c>
      <c r="F76" s="171"/>
      <c r="G76" s="171"/>
      <c r="H76" s="171"/>
      <c r="I76" s="172" t="s">
        <v>60</v>
      </c>
      <c r="J76" s="173"/>
      <c r="K76" s="174" t="s">
        <v>60</v>
      </c>
      <c r="L76" s="166"/>
      <c r="M76" s="175">
        <f>Y40</f>
        <v>0</v>
      </c>
      <c r="N76" s="176"/>
      <c r="O76" s="166">
        <f>V40</f>
        <v>0</v>
      </c>
      <c r="P76" s="167"/>
      <c r="Q76" s="175">
        <f>V44</f>
        <v>0</v>
      </c>
      <c r="R76" s="176"/>
      <c r="S76" s="166">
        <f>Y44</f>
        <v>0</v>
      </c>
      <c r="T76" s="167"/>
      <c r="U76" s="175">
        <f>K75+M76+Q76</f>
        <v>0</v>
      </c>
      <c r="V76" s="176"/>
      <c r="W76" s="166">
        <f>I75+O76+S76</f>
        <v>0</v>
      </c>
      <c r="X76" s="167"/>
      <c r="Y76" s="175">
        <f>IF(K75&gt;I75,2)+IF(M76&gt;O76,2)+IF(Q76&gt;S76,2)</f>
        <v>0</v>
      </c>
      <c r="Z76" s="176"/>
      <c r="AA76" s="166">
        <f>IF(K75&lt;I75,2)+IF(M76&lt;O76,2)+IF(Q76&lt;S76,2)</f>
        <v>0</v>
      </c>
      <c r="AB76" s="167"/>
      <c r="AC76" s="168"/>
      <c r="AD76" s="169"/>
      <c r="AY76" s="9"/>
    </row>
    <row r="77" spans="1:58" x14ac:dyDescent="0.2">
      <c r="A77" s="17" t="s">
        <v>39</v>
      </c>
      <c r="B77" s="170" t="str">
        <f>IF(AB10="",Z10,AB10)</f>
        <v>B3</v>
      </c>
      <c r="C77" s="170"/>
      <c r="D77" s="170"/>
      <c r="E77" s="171" t="str">
        <f>CONCATENATE(I43,"-",L43)</f>
        <v>17:30-1</v>
      </c>
      <c r="F77" s="171"/>
      <c r="G77" s="171"/>
      <c r="H77" s="171"/>
      <c r="I77" s="171" t="str">
        <f>CONCATENATE(I40,"-",L40)</f>
        <v>15:30-1</v>
      </c>
      <c r="J77" s="171"/>
      <c r="K77" s="171"/>
      <c r="L77" s="171"/>
      <c r="M77" s="172" t="s">
        <v>60</v>
      </c>
      <c r="N77" s="173"/>
      <c r="O77" s="174" t="s">
        <v>60</v>
      </c>
      <c r="P77" s="166"/>
      <c r="Q77" s="175">
        <f>IF(V48="",0,V48)</f>
        <v>0</v>
      </c>
      <c r="R77" s="176"/>
      <c r="S77" s="166">
        <f>IF(Y48="",0,Y48)</f>
        <v>0</v>
      </c>
      <c r="T77" s="167"/>
      <c r="U77" s="175">
        <f>O75+O76+Q77</f>
        <v>0</v>
      </c>
      <c r="V77" s="176"/>
      <c r="W77" s="166">
        <f>M75+M76+S77</f>
        <v>0</v>
      </c>
      <c r="X77" s="167"/>
      <c r="Y77" s="175">
        <f>IF(O75&gt;M75,2)+IF(M76&lt;O76,2)+IF(Q77&gt;S77,2)</f>
        <v>0</v>
      </c>
      <c r="Z77" s="176"/>
      <c r="AA77" s="166">
        <f>IF(O75&lt;M75,2)+IF(M76&gt;O76,2)+IF(Q77&lt;S77,2)</f>
        <v>0</v>
      </c>
      <c r="AB77" s="167"/>
      <c r="AC77" s="168"/>
      <c r="AD77" s="169"/>
      <c r="AY77" s="9"/>
    </row>
    <row r="78" spans="1:58" x14ac:dyDescent="0.2">
      <c r="A78" s="17" t="s">
        <v>41</v>
      </c>
      <c r="B78" s="170" t="str">
        <f>IF(AB12="",Z12,AB12)</f>
        <v>B2</v>
      </c>
      <c r="C78" s="170"/>
      <c r="D78" s="170"/>
      <c r="E78" s="171" t="str">
        <f>CONCATENATE(I39,"-",L39)</f>
        <v>15:30-2</v>
      </c>
      <c r="F78" s="171"/>
      <c r="G78" s="171"/>
      <c r="H78" s="171"/>
      <c r="I78" s="171" t="str">
        <f>CONCATENATE(I44,"-",L44)</f>
        <v>17:30-2</v>
      </c>
      <c r="J78" s="171"/>
      <c r="K78" s="171"/>
      <c r="L78" s="171"/>
      <c r="M78" s="171" t="str">
        <f>CONCATENATE(G48,"-",K48)</f>
        <v>-</v>
      </c>
      <c r="N78" s="171"/>
      <c r="O78" s="171"/>
      <c r="P78" s="171"/>
      <c r="Q78" s="172" t="s">
        <v>60</v>
      </c>
      <c r="R78" s="173"/>
      <c r="S78" s="174" t="s">
        <v>60</v>
      </c>
      <c r="T78" s="166"/>
      <c r="U78" s="175">
        <f>S75+S76+S77</f>
        <v>0</v>
      </c>
      <c r="V78" s="176"/>
      <c r="W78" s="166">
        <f>Q75+Q76+Q77</f>
        <v>0</v>
      </c>
      <c r="X78" s="167"/>
      <c r="Y78" s="175">
        <f>IF(S75&gt;Q75,2)+IF(S76&gt;Q76,2)+IF(S77&gt;Q77,2)</f>
        <v>0</v>
      </c>
      <c r="Z78" s="176"/>
      <c r="AA78" s="166">
        <f>IF(S75&lt;Q75,2)+IF(S76&lt;Q76,2)+IF(S77&lt;Q77,2)</f>
        <v>0</v>
      </c>
      <c r="AB78" s="167"/>
      <c r="AC78" s="168"/>
      <c r="AD78" s="169"/>
      <c r="AY78" s="9"/>
    </row>
    <row r="80" spans="1:58" x14ac:dyDescent="0.2">
      <c r="A80" s="159" t="str">
        <f>AF8</f>
        <v>Gruppe F</v>
      </c>
      <c r="B80" s="159"/>
      <c r="C80" s="159"/>
      <c r="D80" s="159"/>
      <c r="E80" s="160" t="str">
        <f>B81</f>
        <v>C3</v>
      </c>
      <c r="F80" s="160"/>
      <c r="G80" s="160"/>
      <c r="H80" s="160"/>
      <c r="I80" s="160" t="str">
        <f>B82</f>
        <v>C2</v>
      </c>
      <c r="J80" s="160"/>
      <c r="K80" s="160"/>
      <c r="L80" s="160"/>
      <c r="M80" s="160" t="str">
        <f>B83</f>
        <v>D3</v>
      </c>
      <c r="N80" s="160"/>
      <c r="O80" s="160"/>
      <c r="P80" s="160"/>
      <c r="Q80" s="160" t="str">
        <f>B84</f>
        <v>D2</v>
      </c>
      <c r="R80" s="160"/>
      <c r="S80" s="160"/>
      <c r="T80" s="160"/>
      <c r="U80" s="164" t="s">
        <v>57</v>
      </c>
      <c r="V80" s="164"/>
      <c r="W80" s="164"/>
      <c r="X80" s="164"/>
      <c r="Y80" s="165" t="s">
        <v>58</v>
      </c>
      <c r="Z80" s="165"/>
      <c r="AA80" s="165"/>
      <c r="AB80" s="165"/>
      <c r="AC80" s="130" t="s">
        <v>59</v>
      </c>
      <c r="AD80" s="130"/>
      <c r="AY80" s="9"/>
    </row>
    <row r="81" spans="1:51" x14ac:dyDescent="0.2">
      <c r="A81" s="17" t="s">
        <v>46</v>
      </c>
      <c r="B81" s="170" t="str">
        <f>IF(AH9="",AF9,AH9)</f>
        <v>C3</v>
      </c>
      <c r="C81" s="170"/>
      <c r="D81" s="170"/>
      <c r="E81" s="172" t="s">
        <v>60</v>
      </c>
      <c r="F81" s="173"/>
      <c r="G81" s="174" t="s">
        <v>60</v>
      </c>
      <c r="H81" s="166"/>
      <c r="I81" s="175">
        <f>IF(V49="",0,V49)</f>
        <v>0</v>
      </c>
      <c r="J81" s="176"/>
      <c r="K81" s="166">
        <f>IF(Y49="",0,Y49)</f>
        <v>0</v>
      </c>
      <c r="L81" s="167"/>
      <c r="M81" s="175">
        <f>V45</f>
        <v>0</v>
      </c>
      <c r="N81" s="176"/>
      <c r="O81" s="166">
        <f>Y45</f>
        <v>0</v>
      </c>
      <c r="P81" s="167"/>
      <c r="Q81" s="175">
        <f>Y42</f>
        <v>0</v>
      </c>
      <c r="R81" s="176"/>
      <c r="S81" s="166">
        <f>V42</f>
        <v>0</v>
      </c>
      <c r="T81" s="167"/>
      <c r="U81" s="175">
        <f>+I81+M81+Q81</f>
        <v>0</v>
      </c>
      <c r="V81" s="176"/>
      <c r="W81" s="166">
        <f>+K81+O81+S81</f>
        <v>0</v>
      </c>
      <c r="X81" s="167"/>
      <c r="Y81" s="175">
        <f>IF(I81&gt;K81,2)+IF(M81&gt;O81,2)+IF(Q81&gt;S81,2)</f>
        <v>0</v>
      </c>
      <c r="Z81" s="176"/>
      <c r="AA81" s="166">
        <f>IF(I81&lt;K81,2)+IF(M81&lt;O81,2)+IF(Q81&lt;S81,2)</f>
        <v>0</v>
      </c>
      <c r="AB81" s="167"/>
      <c r="AC81" s="168"/>
      <c r="AD81" s="169"/>
      <c r="AJ81" s="13"/>
      <c r="AY81" s="9"/>
    </row>
    <row r="82" spans="1:51" x14ac:dyDescent="0.2">
      <c r="A82" s="17" t="s">
        <v>48</v>
      </c>
      <c r="B82" s="170" t="str">
        <f>IF(AH11="",AF11,AH11)</f>
        <v>C2</v>
      </c>
      <c r="C82" s="170"/>
      <c r="D82" s="170"/>
      <c r="E82" s="171" t="str">
        <f>CONCATENATE(H49,"-",K49)</f>
        <v>-</v>
      </c>
      <c r="F82" s="171"/>
      <c r="G82" s="171"/>
      <c r="H82" s="171"/>
      <c r="I82" s="172" t="s">
        <v>60</v>
      </c>
      <c r="J82" s="173"/>
      <c r="K82" s="174" t="s">
        <v>60</v>
      </c>
      <c r="L82" s="166"/>
      <c r="M82" s="175">
        <f>Y41</f>
        <v>0</v>
      </c>
      <c r="N82" s="176"/>
      <c r="O82" s="166">
        <f>V41</f>
        <v>0</v>
      </c>
      <c r="P82" s="167"/>
      <c r="Q82" s="175">
        <f>V46</f>
        <v>0</v>
      </c>
      <c r="R82" s="176"/>
      <c r="S82" s="166">
        <f>Y46</f>
        <v>0</v>
      </c>
      <c r="T82" s="167"/>
      <c r="U82" s="175">
        <f>K81+M82+Q82</f>
        <v>0</v>
      </c>
      <c r="V82" s="176"/>
      <c r="W82" s="166">
        <f>I81+O82+S82</f>
        <v>0</v>
      </c>
      <c r="X82" s="167"/>
      <c r="Y82" s="175">
        <f>IF(K81&gt;I81,2)+IF(M82&gt;O82,2)+IF(Q82&gt;S82,2)</f>
        <v>0</v>
      </c>
      <c r="Z82" s="176"/>
      <c r="AA82" s="166">
        <f>IF(K81&lt;I81,2)+IF(M82&lt;O82,2)+IF(Q82&lt;S82,2)</f>
        <v>0</v>
      </c>
      <c r="AB82" s="167"/>
      <c r="AC82" s="168"/>
      <c r="AD82" s="169"/>
      <c r="AJ82" s="13"/>
      <c r="AY82" s="9"/>
    </row>
    <row r="83" spans="1:51" x14ac:dyDescent="0.2">
      <c r="A83" s="17" t="s">
        <v>61</v>
      </c>
      <c r="B83" s="170" t="str">
        <f>IF(AH10="",AF10,AH10)</f>
        <v>D3</v>
      </c>
      <c r="C83" s="170"/>
      <c r="D83" s="170"/>
      <c r="E83" s="171" t="str">
        <f>CONCATENATE(I45,"-",L45)</f>
        <v>18:30-1</v>
      </c>
      <c r="F83" s="171"/>
      <c r="G83" s="171"/>
      <c r="H83" s="171"/>
      <c r="I83" s="171" t="str">
        <f>CONCATENATE(I41,"-",L41)</f>
        <v>16:30-1</v>
      </c>
      <c r="J83" s="171"/>
      <c r="K83" s="171"/>
      <c r="L83" s="171"/>
      <c r="M83" s="172" t="s">
        <v>60</v>
      </c>
      <c r="N83" s="173"/>
      <c r="O83" s="174" t="s">
        <v>60</v>
      </c>
      <c r="P83" s="166"/>
      <c r="Q83" s="175">
        <f>IF(V50="",0,V50)</f>
        <v>0</v>
      </c>
      <c r="R83" s="176"/>
      <c r="S83" s="166">
        <f>IF(Y50="",0,Y50)</f>
        <v>0</v>
      </c>
      <c r="T83" s="167"/>
      <c r="U83" s="175">
        <f>O81+O82+Q83</f>
        <v>0</v>
      </c>
      <c r="V83" s="176"/>
      <c r="W83" s="166">
        <f>M81+M82+S83</f>
        <v>0</v>
      </c>
      <c r="X83" s="167"/>
      <c r="Y83" s="175">
        <f>IF(O81&gt;M81,2)+IF(M82&lt;O82,2)+IF(Q83&gt;S83,2)</f>
        <v>0</v>
      </c>
      <c r="Z83" s="176"/>
      <c r="AA83" s="166">
        <f>IF(O81&lt;M81,2)+IF(M82&gt;O82,2)+IF(Q83&lt;S83,2)</f>
        <v>0</v>
      </c>
      <c r="AB83" s="167"/>
      <c r="AC83" s="168"/>
      <c r="AD83" s="169"/>
      <c r="AY83" s="9"/>
    </row>
    <row r="84" spans="1:51" x14ac:dyDescent="0.2">
      <c r="A84" s="17" t="s">
        <v>68</v>
      </c>
      <c r="B84" s="170" t="str">
        <f>IF(AH12="",AF12,AH12)</f>
        <v>D2</v>
      </c>
      <c r="C84" s="170"/>
      <c r="D84" s="170"/>
      <c r="E84" s="171" t="str">
        <f>CONCATENATE(I42,"-",L42)</f>
        <v>16:30-2</v>
      </c>
      <c r="F84" s="171"/>
      <c r="G84" s="171"/>
      <c r="H84" s="171"/>
      <c r="I84" s="171" t="str">
        <f>CONCATENATE(I46,"-",L46)</f>
        <v>18:30-2</v>
      </c>
      <c r="J84" s="171"/>
      <c r="K84" s="171"/>
      <c r="L84" s="171"/>
      <c r="M84" s="171" t="str">
        <f>CONCATENATE(G50,"-",K50)</f>
        <v>-</v>
      </c>
      <c r="N84" s="171"/>
      <c r="O84" s="171"/>
      <c r="P84" s="171"/>
      <c r="Q84" s="172" t="s">
        <v>60</v>
      </c>
      <c r="R84" s="173"/>
      <c r="S84" s="174" t="s">
        <v>60</v>
      </c>
      <c r="T84" s="166"/>
      <c r="U84" s="175">
        <f>S81+S82+S83</f>
        <v>0</v>
      </c>
      <c r="V84" s="176"/>
      <c r="W84" s="166">
        <f>Q81+Q82+Q83</f>
        <v>0</v>
      </c>
      <c r="X84" s="167"/>
      <c r="Y84" s="175">
        <f>IF(S81&gt;Q81,2)+IF(S82&gt;Q82,2)+IF(S83&gt;Q83,2)</f>
        <v>0</v>
      </c>
      <c r="Z84" s="176"/>
      <c r="AA84" s="166">
        <f>IF(S81&lt;Q81,2)+IF(S82&lt;Q82,2)+IF(S83&lt;Q83,2)</f>
        <v>0</v>
      </c>
      <c r="AB84" s="167"/>
      <c r="AC84" s="168"/>
      <c r="AD84" s="169"/>
      <c r="AY84" s="9"/>
    </row>
    <row r="85" spans="1:51" x14ac:dyDescent="0.2">
      <c r="AY85" s="9"/>
    </row>
    <row r="86" spans="1:51" x14ac:dyDescent="0.2">
      <c r="A86" s="177" t="s">
        <v>69</v>
      </c>
      <c r="B86" s="177"/>
      <c r="C86" s="177"/>
      <c r="D86" s="177"/>
      <c r="E86" s="177"/>
      <c r="F86" s="177"/>
      <c r="H86" s="23"/>
    </row>
    <row r="87" spans="1:51" x14ac:dyDescent="0.2">
      <c r="A87" s="178" t="s">
        <v>70</v>
      </c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80"/>
      <c r="M87" s="181" t="s">
        <v>71</v>
      </c>
      <c r="N87" s="181"/>
      <c r="O87" s="181"/>
      <c r="P87" s="181"/>
      <c r="Q87" s="181"/>
      <c r="R87" s="181"/>
      <c r="S87" s="181" t="s">
        <v>72</v>
      </c>
      <c r="T87" s="181"/>
      <c r="U87" s="181"/>
      <c r="V87" s="181"/>
      <c r="W87" s="181"/>
      <c r="X87" s="181"/>
      <c r="Y87" s="178" t="s">
        <v>73</v>
      </c>
      <c r="Z87" s="179"/>
      <c r="AA87" s="179"/>
      <c r="AB87" s="180"/>
      <c r="AC87" s="178" t="s">
        <v>74</v>
      </c>
      <c r="AD87" s="179"/>
      <c r="AE87" s="179"/>
      <c r="AF87" s="180"/>
    </row>
    <row r="88" spans="1:51" x14ac:dyDescent="0.2">
      <c r="A88" s="182" t="str">
        <f>IF(AC55=1,B55,IF(AC56=1,B56,IF(AC57=1,B57,"A1")))</f>
        <v>A1</v>
      </c>
      <c r="B88" s="183"/>
      <c r="C88" s="184"/>
      <c r="D88" s="182" t="str">
        <f>IF(AC60=1,B60,IF(AC61=1,B61,IF(AC62=1,B62,"B1")))</f>
        <v>B1</v>
      </c>
      <c r="E88" s="183"/>
      <c r="F88" s="184"/>
      <c r="G88" s="182" t="str">
        <f>IF(AC65=1,B65,IF(AC66=1,B66,IF(AC67=1,B67,"C1")))</f>
        <v>C1</v>
      </c>
      <c r="H88" s="183"/>
      <c r="I88" s="184"/>
      <c r="J88" s="182" t="str">
        <f>IF(AC70=1,B70,IF(AC71=1,B71,IF(AC72=1,B72,"D1")))</f>
        <v>D1</v>
      </c>
      <c r="K88" s="183"/>
      <c r="L88" s="184"/>
      <c r="M88" s="182" t="str">
        <f>IF(AC75=1,B75,IF(AC76=1,B76,IF(AC77=1,B77,IF(AC78=1,B78,"E1"))))</f>
        <v>E1</v>
      </c>
      <c r="N88" s="183"/>
      <c r="O88" s="184"/>
      <c r="P88" s="182" t="str">
        <f>IF(AC81=1,B81,IF(AC82=1,B82,IF(AC83=1,B83,IF(AC84=1,B84,"F1"))))</f>
        <v>F1</v>
      </c>
      <c r="Q88" s="183"/>
      <c r="R88" s="184"/>
      <c r="S88" s="182" t="str">
        <f>IF(AC75=2,B75,IF(AC76=2,B76,IF(AC77=2,B77,IF(AC78=2,B78,"E2"))))</f>
        <v>E2</v>
      </c>
      <c r="T88" s="183"/>
      <c r="U88" s="184"/>
      <c r="V88" s="182" t="str">
        <f>IF(AC81=2,B81,IF(AC82=2,B82,IF(AC83=2,B83,IF(AC84=2,B84,"F2"))))</f>
        <v>F2</v>
      </c>
      <c r="W88" s="183"/>
      <c r="X88" s="184"/>
      <c r="Y88" s="182" t="str">
        <f>IF(AC75=3,B75,IF(AC76=3,B76,IF(AC77=3,B77,IF(AC78=3,B78,"E3"))))&amp;", "&amp;IF(AC81=3,B81,IF(AC82=3,B82,IF(AC83=3,B83,IF(AC84=3,B84,"F3"))))</f>
        <v>E3, F3</v>
      </c>
      <c r="Z88" s="183"/>
      <c r="AA88" s="183"/>
      <c r="AB88" s="184"/>
      <c r="AC88" s="182" t="str">
        <f>IF(AC75=4,B75,IF(AC76=4,B76,IF(AC77=4,B77,IF(AC78=4,B78,"E4"))))&amp;", "&amp;IF(AC81=4,B81,IF(AC82=4,B82,IF(AC83=4,B83,IF(AC84=4,B84,"F4"))))</f>
        <v>E4, F4</v>
      </c>
      <c r="AD88" s="183"/>
      <c r="AE88" s="183"/>
      <c r="AF88" s="184"/>
    </row>
    <row r="90" spans="1:51" x14ac:dyDescent="0.2">
      <c r="A90" s="8" t="s">
        <v>75</v>
      </c>
    </row>
  </sheetData>
  <sheetProtection sheet="1" selectLockedCells="1"/>
  <mergeCells count="663">
    <mergeCell ref="S88:U88"/>
    <mergeCell ref="V88:X88"/>
    <mergeCell ref="Y88:AB88"/>
    <mergeCell ref="AC88:AF88"/>
    <mergeCell ref="A88:C88"/>
    <mergeCell ref="D88:F88"/>
    <mergeCell ref="G88:I88"/>
    <mergeCell ref="J88:L88"/>
    <mergeCell ref="M88:O88"/>
    <mergeCell ref="P88:R88"/>
    <mergeCell ref="A86:F86"/>
    <mergeCell ref="A87:L87"/>
    <mergeCell ref="M87:R87"/>
    <mergeCell ref="S87:X87"/>
    <mergeCell ref="Y87:AB87"/>
    <mergeCell ref="AC87:AF87"/>
    <mergeCell ref="AC83:AD83"/>
    <mergeCell ref="B84:D84"/>
    <mergeCell ref="E84:H84"/>
    <mergeCell ref="I84:L84"/>
    <mergeCell ref="M84:P84"/>
    <mergeCell ref="Q84:R84"/>
    <mergeCell ref="S84:T84"/>
    <mergeCell ref="U84:V84"/>
    <mergeCell ref="W84:X84"/>
    <mergeCell ref="Y84:Z84"/>
    <mergeCell ref="Q83:R83"/>
    <mergeCell ref="S83:T83"/>
    <mergeCell ref="U83:V83"/>
    <mergeCell ref="W83:X83"/>
    <mergeCell ref="Y83:Z83"/>
    <mergeCell ref="AA83:AB83"/>
    <mergeCell ref="Y82:Z82"/>
    <mergeCell ref="AA82:AB82"/>
    <mergeCell ref="AC82:AD82"/>
    <mergeCell ref="B83:D83"/>
    <mergeCell ref="E83:H83"/>
    <mergeCell ref="I83:L83"/>
    <mergeCell ref="M83:N83"/>
    <mergeCell ref="O83:P83"/>
    <mergeCell ref="AA84:AB84"/>
    <mergeCell ref="AC84:AD84"/>
    <mergeCell ref="AA81:AB81"/>
    <mergeCell ref="AC81:AD81"/>
    <mergeCell ref="B82:D82"/>
    <mergeCell ref="E82:H82"/>
    <mergeCell ref="I82:J82"/>
    <mergeCell ref="K82:L82"/>
    <mergeCell ref="M82:N82"/>
    <mergeCell ref="O82:P82"/>
    <mergeCell ref="Q82:R82"/>
    <mergeCell ref="S82:T82"/>
    <mergeCell ref="O81:P81"/>
    <mergeCell ref="Q81:R81"/>
    <mergeCell ref="S81:T81"/>
    <mergeCell ref="U81:V81"/>
    <mergeCell ref="W81:X81"/>
    <mergeCell ref="Y81:Z81"/>
    <mergeCell ref="B81:D81"/>
    <mergeCell ref="E81:F81"/>
    <mergeCell ref="G81:H81"/>
    <mergeCell ref="I81:J81"/>
    <mergeCell ref="K81:L81"/>
    <mergeCell ref="M81:N81"/>
    <mergeCell ref="U82:V82"/>
    <mergeCell ref="W82:X82"/>
    <mergeCell ref="AA78:AB78"/>
    <mergeCell ref="AC78:AD78"/>
    <mergeCell ref="A80:D80"/>
    <mergeCell ref="E80:H80"/>
    <mergeCell ref="I80:L80"/>
    <mergeCell ref="M80:P80"/>
    <mergeCell ref="Q80:T80"/>
    <mergeCell ref="U80:X80"/>
    <mergeCell ref="Y80:AB80"/>
    <mergeCell ref="AC80:AD80"/>
    <mergeCell ref="B78:D78"/>
    <mergeCell ref="E78:H78"/>
    <mergeCell ref="I78:L78"/>
    <mergeCell ref="M78:P78"/>
    <mergeCell ref="Q78:R78"/>
    <mergeCell ref="S78:T78"/>
    <mergeCell ref="U78:V78"/>
    <mergeCell ref="W78:X78"/>
    <mergeCell ref="Y78:Z78"/>
    <mergeCell ref="Y76:Z76"/>
    <mergeCell ref="AA76:AB76"/>
    <mergeCell ref="AC76:AD76"/>
    <mergeCell ref="B77:D77"/>
    <mergeCell ref="E77:H77"/>
    <mergeCell ref="I77:L77"/>
    <mergeCell ref="M77:N77"/>
    <mergeCell ref="O77:P77"/>
    <mergeCell ref="AC77:AD77"/>
    <mergeCell ref="Q77:R77"/>
    <mergeCell ref="S77:T77"/>
    <mergeCell ref="U77:V77"/>
    <mergeCell ref="W77:X77"/>
    <mergeCell ref="Y77:Z77"/>
    <mergeCell ref="AA77:AB77"/>
    <mergeCell ref="AA75:AB75"/>
    <mergeCell ref="AC75:AD75"/>
    <mergeCell ref="B76:D76"/>
    <mergeCell ref="E76:H76"/>
    <mergeCell ref="I76:J76"/>
    <mergeCell ref="K76:L76"/>
    <mergeCell ref="M76:N76"/>
    <mergeCell ref="O76:P76"/>
    <mergeCell ref="Q76:R76"/>
    <mergeCell ref="S76:T76"/>
    <mergeCell ref="O75:P75"/>
    <mergeCell ref="Q75:R75"/>
    <mergeCell ref="S75:T75"/>
    <mergeCell ref="U75:V75"/>
    <mergeCell ref="W75:X75"/>
    <mergeCell ref="Y75:Z75"/>
    <mergeCell ref="B75:D75"/>
    <mergeCell ref="E75:F75"/>
    <mergeCell ref="G75:H75"/>
    <mergeCell ref="I75:J75"/>
    <mergeCell ref="K75:L75"/>
    <mergeCell ref="M75:N75"/>
    <mergeCell ref="U76:V76"/>
    <mergeCell ref="W76:X76"/>
    <mergeCell ref="A74:D74"/>
    <mergeCell ref="E74:H74"/>
    <mergeCell ref="I74:L74"/>
    <mergeCell ref="M74:P74"/>
    <mergeCell ref="Q74:T74"/>
    <mergeCell ref="U74:X74"/>
    <mergeCell ref="Y74:AB74"/>
    <mergeCell ref="AC74:AD74"/>
    <mergeCell ref="Q72:R72"/>
    <mergeCell ref="S72:T72"/>
    <mergeCell ref="U72:V72"/>
    <mergeCell ref="W72:X72"/>
    <mergeCell ref="Y72:Z72"/>
    <mergeCell ref="AA72:AB72"/>
    <mergeCell ref="Y71:Z71"/>
    <mergeCell ref="AA71:AB71"/>
    <mergeCell ref="AC71:AD71"/>
    <mergeCell ref="B72:D72"/>
    <mergeCell ref="E72:H72"/>
    <mergeCell ref="I72:L72"/>
    <mergeCell ref="M72:N72"/>
    <mergeCell ref="O72:P72"/>
    <mergeCell ref="AC72:AD72"/>
    <mergeCell ref="AA70:AB70"/>
    <mergeCell ref="AC70:AD70"/>
    <mergeCell ref="B71:D71"/>
    <mergeCell ref="E71:H71"/>
    <mergeCell ref="I71:J71"/>
    <mergeCell ref="K71:L71"/>
    <mergeCell ref="M71:N71"/>
    <mergeCell ref="O71:P71"/>
    <mergeCell ref="Q71:R71"/>
    <mergeCell ref="S71:T71"/>
    <mergeCell ref="O70:P70"/>
    <mergeCell ref="Q70:R70"/>
    <mergeCell ref="S70:T70"/>
    <mergeCell ref="U70:V70"/>
    <mergeCell ref="W70:X70"/>
    <mergeCell ref="Y70:Z70"/>
    <mergeCell ref="B70:D70"/>
    <mergeCell ref="E70:F70"/>
    <mergeCell ref="G70:H70"/>
    <mergeCell ref="I70:J70"/>
    <mergeCell ref="K70:L70"/>
    <mergeCell ref="M70:N70"/>
    <mergeCell ref="U71:V71"/>
    <mergeCell ref="W71:X71"/>
    <mergeCell ref="A69:D69"/>
    <mergeCell ref="E69:H69"/>
    <mergeCell ref="I69:L69"/>
    <mergeCell ref="M69:P69"/>
    <mergeCell ref="Q69:T69"/>
    <mergeCell ref="U69:X69"/>
    <mergeCell ref="Y69:AB69"/>
    <mergeCell ref="AC69:AD69"/>
    <mergeCell ref="Q67:R67"/>
    <mergeCell ref="S67:T67"/>
    <mergeCell ref="U67:V67"/>
    <mergeCell ref="W67:X67"/>
    <mergeCell ref="Y67:Z67"/>
    <mergeCell ref="AA67:AB67"/>
    <mergeCell ref="Y66:Z66"/>
    <mergeCell ref="AA66:AB66"/>
    <mergeCell ref="AC66:AD66"/>
    <mergeCell ref="B67:D67"/>
    <mergeCell ref="E67:H67"/>
    <mergeCell ref="I67:L67"/>
    <mergeCell ref="M67:N67"/>
    <mergeCell ref="O67:P67"/>
    <mergeCell ref="AC67:AD67"/>
    <mergeCell ref="AA65:AB65"/>
    <mergeCell ref="AC65:AD65"/>
    <mergeCell ref="B66:D66"/>
    <mergeCell ref="E66:H66"/>
    <mergeCell ref="I66:J66"/>
    <mergeCell ref="K66:L66"/>
    <mergeCell ref="M66:N66"/>
    <mergeCell ref="O66:P66"/>
    <mergeCell ref="Q66:R66"/>
    <mergeCell ref="S66:T66"/>
    <mergeCell ref="O65:P65"/>
    <mergeCell ref="Q65:R65"/>
    <mergeCell ref="S65:T65"/>
    <mergeCell ref="U65:V65"/>
    <mergeCell ref="W65:X65"/>
    <mergeCell ref="Y65:Z65"/>
    <mergeCell ref="B65:D65"/>
    <mergeCell ref="E65:F65"/>
    <mergeCell ref="G65:H65"/>
    <mergeCell ref="I65:J65"/>
    <mergeCell ref="K65:L65"/>
    <mergeCell ref="M65:N65"/>
    <mergeCell ref="U66:V66"/>
    <mergeCell ref="W66:X66"/>
    <mergeCell ref="A64:D64"/>
    <mergeCell ref="E64:H64"/>
    <mergeCell ref="I64:L64"/>
    <mergeCell ref="M64:P64"/>
    <mergeCell ref="Q64:T64"/>
    <mergeCell ref="U64:X64"/>
    <mergeCell ref="Y64:AB64"/>
    <mergeCell ref="AC64:AD64"/>
    <mergeCell ref="Q62:R62"/>
    <mergeCell ref="S62:T62"/>
    <mergeCell ref="U62:V62"/>
    <mergeCell ref="W62:X62"/>
    <mergeCell ref="Y62:Z62"/>
    <mergeCell ref="AA62:AB62"/>
    <mergeCell ref="Y61:Z61"/>
    <mergeCell ref="AA61:AB61"/>
    <mergeCell ref="AC61:AD61"/>
    <mergeCell ref="B62:D62"/>
    <mergeCell ref="E62:H62"/>
    <mergeCell ref="I62:L62"/>
    <mergeCell ref="M62:N62"/>
    <mergeCell ref="O62:P62"/>
    <mergeCell ref="AC62:AD62"/>
    <mergeCell ref="AA60:AB60"/>
    <mergeCell ref="AC60:AD60"/>
    <mergeCell ref="B61:D61"/>
    <mergeCell ref="E61:H61"/>
    <mergeCell ref="I61:J61"/>
    <mergeCell ref="K61:L61"/>
    <mergeCell ref="M61:N61"/>
    <mergeCell ref="O61:P61"/>
    <mergeCell ref="Q61:R61"/>
    <mergeCell ref="S61:T61"/>
    <mergeCell ref="O60:P60"/>
    <mergeCell ref="Q60:R60"/>
    <mergeCell ref="S60:T60"/>
    <mergeCell ref="U60:V60"/>
    <mergeCell ref="W60:X60"/>
    <mergeCell ref="Y60:Z60"/>
    <mergeCell ref="B60:D60"/>
    <mergeCell ref="E60:F60"/>
    <mergeCell ref="G60:H60"/>
    <mergeCell ref="I60:J60"/>
    <mergeCell ref="K60:L60"/>
    <mergeCell ref="M60:N60"/>
    <mergeCell ref="U61:V61"/>
    <mergeCell ref="W61:X61"/>
    <mergeCell ref="A59:D59"/>
    <mergeCell ref="E59:H59"/>
    <mergeCell ref="I59:L59"/>
    <mergeCell ref="M59:P59"/>
    <mergeCell ref="Q59:T59"/>
    <mergeCell ref="U59:X59"/>
    <mergeCell ref="Y59:AB59"/>
    <mergeCell ref="AC59:AD59"/>
    <mergeCell ref="Q57:R57"/>
    <mergeCell ref="S57:T57"/>
    <mergeCell ref="U57:V57"/>
    <mergeCell ref="W57:X57"/>
    <mergeCell ref="Y57:Z57"/>
    <mergeCell ref="AA57:AB57"/>
    <mergeCell ref="Y56:Z56"/>
    <mergeCell ref="AA56:AB56"/>
    <mergeCell ref="AC56:AD56"/>
    <mergeCell ref="B57:D57"/>
    <mergeCell ref="E57:H57"/>
    <mergeCell ref="I57:L57"/>
    <mergeCell ref="M57:N57"/>
    <mergeCell ref="O57:P57"/>
    <mergeCell ref="AC57:AD57"/>
    <mergeCell ref="AA55:AB55"/>
    <mergeCell ref="AC55:AD55"/>
    <mergeCell ref="B56:D56"/>
    <mergeCell ref="E56:H56"/>
    <mergeCell ref="I56:J56"/>
    <mergeCell ref="K56:L56"/>
    <mergeCell ref="M56:N56"/>
    <mergeCell ref="O56:P56"/>
    <mergeCell ref="Q56:R56"/>
    <mergeCell ref="S56:T56"/>
    <mergeCell ref="O55:P55"/>
    <mergeCell ref="Q55:R55"/>
    <mergeCell ref="S55:T55"/>
    <mergeCell ref="U55:V55"/>
    <mergeCell ref="W55:X55"/>
    <mergeCell ref="Y55:Z55"/>
    <mergeCell ref="B55:D55"/>
    <mergeCell ref="E55:F55"/>
    <mergeCell ref="G55:H55"/>
    <mergeCell ref="I55:J55"/>
    <mergeCell ref="K55:L55"/>
    <mergeCell ref="M55:N55"/>
    <mergeCell ref="U56:V56"/>
    <mergeCell ref="W56:X56"/>
    <mergeCell ref="A52:AN52"/>
    <mergeCell ref="A54:D54"/>
    <mergeCell ref="E54:H54"/>
    <mergeCell ref="I54:L54"/>
    <mergeCell ref="M54:P54"/>
    <mergeCell ref="Q54:T54"/>
    <mergeCell ref="U54:X54"/>
    <mergeCell ref="Y54:AB54"/>
    <mergeCell ref="AC54:AD54"/>
    <mergeCell ref="N50:P50"/>
    <mergeCell ref="R50:T50"/>
    <mergeCell ref="V50:W50"/>
    <mergeCell ref="Y50:Z50"/>
    <mergeCell ref="AK46:AM46"/>
    <mergeCell ref="N47:P47"/>
    <mergeCell ref="R47:T47"/>
    <mergeCell ref="V47:W47"/>
    <mergeCell ref="Y47:Z47"/>
    <mergeCell ref="N48:P48"/>
    <mergeCell ref="R48:T48"/>
    <mergeCell ref="V48:W48"/>
    <mergeCell ref="Y48:Z48"/>
    <mergeCell ref="N46:P46"/>
    <mergeCell ref="R46:T46"/>
    <mergeCell ref="V46:W46"/>
    <mergeCell ref="Y46:Z46"/>
    <mergeCell ref="AB46:AD46"/>
    <mergeCell ref="AF46:AH46"/>
    <mergeCell ref="AB45:AD45"/>
    <mergeCell ref="AF45:AH45"/>
    <mergeCell ref="AK45:AM45"/>
    <mergeCell ref="A46:C46"/>
    <mergeCell ref="D46:E46"/>
    <mergeCell ref="F46:H46"/>
    <mergeCell ref="I46:K46"/>
    <mergeCell ref="L46:M46"/>
    <mergeCell ref="N49:P49"/>
    <mergeCell ref="R49:T49"/>
    <mergeCell ref="V49:W49"/>
    <mergeCell ref="Y49:Z49"/>
    <mergeCell ref="A45:C45"/>
    <mergeCell ref="D45:E45"/>
    <mergeCell ref="F45:H45"/>
    <mergeCell ref="I45:K45"/>
    <mergeCell ref="L45:M45"/>
    <mergeCell ref="N45:P45"/>
    <mergeCell ref="R45:T45"/>
    <mergeCell ref="V45:W45"/>
    <mergeCell ref="Y45:Z45"/>
    <mergeCell ref="A43:C43"/>
    <mergeCell ref="D43:E43"/>
    <mergeCell ref="F43:H43"/>
    <mergeCell ref="I43:K43"/>
    <mergeCell ref="L43:M43"/>
    <mergeCell ref="AK43:AM43"/>
    <mergeCell ref="A44:C44"/>
    <mergeCell ref="D44:E44"/>
    <mergeCell ref="F44:H44"/>
    <mergeCell ref="I44:K44"/>
    <mergeCell ref="L44:M44"/>
    <mergeCell ref="N44:P44"/>
    <mergeCell ref="R44:T44"/>
    <mergeCell ref="V44:W44"/>
    <mergeCell ref="Y44:Z44"/>
    <mergeCell ref="N43:P43"/>
    <mergeCell ref="R43:T43"/>
    <mergeCell ref="V43:W43"/>
    <mergeCell ref="Y43:Z43"/>
    <mergeCell ref="AB43:AD43"/>
    <mergeCell ref="AF43:AH43"/>
    <mergeCell ref="AB44:AD44"/>
    <mergeCell ref="AF44:AH44"/>
    <mergeCell ref="AK44:AM44"/>
    <mergeCell ref="AF41:AH41"/>
    <mergeCell ref="AK41:AM41"/>
    <mergeCell ref="A42:C42"/>
    <mergeCell ref="D42:E42"/>
    <mergeCell ref="F42:H42"/>
    <mergeCell ref="I42:K42"/>
    <mergeCell ref="L42:M42"/>
    <mergeCell ref="N42:P42"/>
    <mergeCell ref="R42:T42"/>
    <mergeCell ref="V42:W42"/>
    <mergeCell ref="Y42:Z42"/>
    <mergeCell ref="AB42:AD42"/>
    <mergeCell ref="AF42:AH42"/>
    <mergeCell ref="AK42:AM42"/>
    <mergeCell ref="AF39:AH39"/>
    <mergeCell ref="AK39:AM39"/>
    <mergeCell ref="A40:C40"/>
    <mergeCell ref="D40:E40"/>
    <mergeCell ref="F40:H40"/>
    <mergeCell ref="I40:K40"/>
    <mergeCell ref="L40:M40"/>
    <mergeCell ref="AK40:AM40"/>
    <mergeCell ref="A41:C41"/>
    <mergeCell ref="D41:E41"/>
    <mergeCell ref="F41:H41"/>
    <mergeCell ref="I41:K41"/>
    <mergeCell ref="L41:M41"/>
    <mergeCell ref="N41:P41"/>
    <mergeCell ref="R41:T41"/>
    <mergeCell ref="V41:W41"/>
    <mergeCell ref="Y41:Z41"/>
    <mergeCell ref="N40:P40"/>
    <mergeCell ref="R40:T40"/>
    <mergeCell ref="V40:W40"/>
    <mergeCell ref="Y40:Z40"/>
    <mergeCell ref="AB40:AD40"/>
    <mergeCell ref="AF40:AH40"/>
    <mergeCell ref="AB41:AD41"/>
    <mergeCell ref="AK35:AM35"/>
    <mergeCell ref="AI37:AN37"/>
    <mergeCell ref="AB34:AD34"/>
    <mergeCell ref="AF34:AH34"/>
    <mergeCell ref="AK34:AM34"/>
    <mergeCell ref="V38:Z38"/>
    <mergeCell ref="AB38:AH38"/>
    <mergeCell ref="AI38:AN38"/>
    <mergeCell ref="A39:C39"/>
    <mergeCell ref="D39:E39"/>
    <mergeCell ref="F39:H39"/>
    <mergeCell ref="I39:K39"/>
    <mergeCell ref="L39:M39"/>
    <mergeCell ref="N39:P39"/>
    <mergeCell ref="R39:T39"/>
    <mergeCell ref="A38:C38"/>
    <mergeCell ref="D38:E38"/>
    <mergeCell ref="F38:H38"/>
    <mergeCell ref="I38:K38"/>
    <mergeCell ref="L38:M38"/>
    <mergeCell ref="N38:T38"/>
    <mergeCell ref="V39:W39"/>
    <mergeCell ref="Y39:Z39"/>
    <mergeCell ref="AB39:AD39"/>
    <mergeCell ref="N33:P33"/>
    <mergeCell ref="R33:T33"/>
    <mergeCell ref="V33:W33"/>
    <mergeCell ref="Y33:Z33"/>
    <mergeCell ref="AB33:AD33"/>
    <mergeCell ref="AF33:AH33"/>
    <mergeCell ref="V35:W35"/>
    <mergeCell ref="Y35:Z35"/>
    <mergeCell ref="AB35:AD35"/>
    <mergeCell ref="AF35:AH35"/>
    <mergeCell ref="AF32:AH32"/>
    <mergeCell ref="AK32:AM32"/>
    <mergeCell ref="A33:C33"/>
    <mergeCell ref="D33:E33"/>
    <mergeCell ref="F33:H33"/>
    <mergeCell ref="I33:K33"/>
    <mergeCell ref="L33:M33"/>
    <mergeCell ref="A35:C35"/>
    <mergeCell ref="D35:E35"/>
    <mergeCell ref="F35:H35"/>
    <mergeCell ref="I35:K35"/>
    <mergeCell ref="L35:M35"/>
    <mergeCell ref="N35:P35"/>
    <mergeCell ref="R35:T35"/>
    <mergeCell ref="AK33:AM33"/>
    <mergeCell ref="A34:C34"/>
    <mergeCell ref="D34:E34"/>
    <mergeCell ref="F34:H34"/>
    <mergeCell ref="I34:K34"/>
    <mergeCell ref="L34:M34"/>
    <mergeCell ref="N34:P34"/>
    <mergeCell ref="R34:T34"/>
    <mergeCell ref="V34:W34"/>
    <mergeCell ref="Y34:Z34"/>
    <mergeCell ref="AK28:AM28"/>
    <mergeCell ref="AI30:AN30"/>
    <mergeCell ref="AB27:AD27"/>
    <mergeCell ref="AF27:AH27"/>
    <mergeCell ref="AK27:AM27"/>
    <mergeCell ref="V31:Z31"/>
    <mergeCell ref="AB31:AH31"/>
    <mergeCell ref="AI31:AN31"/>
    <mergeCell ref="A32:C32"/>
    <mergeCell ref="D32:E32"/>
    <mergeCell ref="F32:H32"/>
    <mergeCell ref="I32:K32"/>
    <mergeCell ref="L32:M32"/>
    <mergeCell ref="N32:P32"/>
    <mergeCell ref="R32:T32"/>
    <mergeCell ref="A31:C31"/>
    <mergeCell ref="D31:E31"/>
    <mergeCell ref="F31:H31"/>
    <mergeCell ref="I31:K31"/>
    <mergeCell ref="L31:M31"/>
    <mergeCell ref="N31:T31"/>
    <mergeCell ref="V32:W32"/>
    <mergeCell ref="Y32:Z32"/>
    <mergeCell ref="AB32:AD32"/>
    <mergeCell ref="R26:T26"/>
    <mergeCell ref="V26:W26"/>
    <mergeCell ref="Y26:Z26"/>
    <mergeCell ref="AB26:AD26"/>
    <mergeCell ref="AF26:AH26"/>
    <mergeCell ref="V28:W28"/>
    <mergeCell ref="Y28:Z28"/>
    <mergeCell ref="AB28:AD28"/>
    <mergeCell ref="AF28:AH28"/>
    <mergeCell ref="AK25:AM25"/>
    <mergeCell ref="A26:C26"/>
    <mergeCell ref="D26:E26"/>
    <mergeCell ref="F26:H26"/>
    <mergeCell ref="I26:K26"/>
    <mergeCell ref="L26:M26"/>
    <mergeCell ref="A28:C28"/>
    <mergeCell ref="D28:E28"/>
    <mergeCell ref="F28:H28"/>
    <mergeCell ref="I28:K28"/>
    <mergeCell ref="L28:M28"/>
    <mergeCell ref="N28:P28"/>
    <mergeCell ref="R28:T28"/>
    <mergeCell ref="AK26:AM26"/>
    <mergeCell ref="A27:C27"/>
    <mergeCell ref="D27:E27"/>
    <mergeCell ref="F27:H27"/>
    <mergeCell ref="I27:K27"/>
    <mergeCell ref="L27:M27"/>
    <mergeCell ref="N27:P27"/>
    <mergeCell ref="R27:T27"/>
    <mergeCell ref="V27:W27"/>
    <mergeCell ref="Y27:Z27"/>
    <mergeCell ref="N26:P26"/>
    <mergeCell ref="AI23:AN23"/>
    <mergeCell ref="AB20:AD20"/>
    <mergeCell ref="AF20:AH20"/>
    <mergeCell ref="AK20:AM20"/>
    <mergeCell ref="V24:Z24"/>
    <mergeCell ref="AB24:AH24"/>
    <mergeCell ref="AI24:AN24"/>
    <mergeCell ref="A25:C25"/>
    <mergeCell ref="D25:E25"/>
    <mergeCell ref="F25:H25"/>
    <mergeCell ref="I25:K25"/>
    <mergeCell ref="L25:M25"/>
    <mergeCell ref="N25:P25"/>
    <mergeCell ref="R25:T25"/>
    <mergeCell ref="A24:C24"/>
    <mergeCell ref="D24:E24"/>
    <mergeCell ref="F24:H24"/>
    <mergeCell ref="I24:K24"/>
    <mergeCell ref="L24:M24"/>
    <mergeCell ref="N24:T24"/>
    <mergeCell ref="V25:W25"/>
    <mergeCell ref="Y25:Z25"/>
    <mergeCell ref="AB25:AD25"/>
    <mergeCell ref="AF25:AH25"/>
    <mergeCell ref="N21:P21"/>
    <mergeCell ref="R21:T21"/>
    <mergeCell ref="AK19:AM19"/>
    <mergeCell ref="A20:C20"/>
    <mergeCell ref="D20:E20"/>
    <mergeCell ref="F20:H20"/>
    <mergeCell ref="I20:K20"/>
    <mergeCell ref="L20:M20"/>
    <mergeCell ref="N20:P20"/>
    <mergeCell ref="R20:T20"/>
    <mergeCell ref="V20:W20"/>
    <mergeCell ref="Y20:Z20"/>
    <mergeCell ref="N19:P19"/>
    <mergeCell ref="R19:T19"/>
    <mergeCell ref="V19:W19"/>
    <mergeCell ref="Y19:Z19"/>
    <mergeCell ref="AB19:AD19"/>
    <mergeCell ref="AF19:AH19"/>
    <mergeCell ref="V21:W21"/>
    <mergeCell ref="Y21:Z21"/>
    <mergeCell ref="AB21:AD21"/>
    <mergeCell ref="AF21:AH21"/>
    <mergeCell ref="AK21:AM21"/>
    <mergeCell ref="A19:C19"/>
    <mergeCell ref="D19:E19"/>
    <mergeCell ref="F19:H19"/>
    <mergeCell ref="I19:K19"/>
    <mergeCell ref="L19:M19"/>
    <mergeCell ref="A21:C21"/>
    <mergeCell ref="D21:E21"/>
    <mergeCell ref="F21:H21"/>
    <mergeCell ref="I21:K21"/>
    <mergeCell ref="L21:M21"/>
    <mergeCell ref="V17:Z17"/>
    <mergeCell ref="AB17:AH17"/>
    <mergeCell ref="AI17:AN17"/>
    <mergeCell ref="A18:C18"/>
    <mergeCell ref="D18:E18"/>
    <mergeCell ref="F18:H18"/>
    <mergeCell ref="I18:K18"/>
    <mergeCell ref="L18:M18"/>
    <mergeCell ref="N18:P18"/>
    <mergeCell ref="R18:T18"/>
    <mergeCell ref="A17:C17"/>
    <mergeCell ref="D17:E17"/>
    <mergeCell ref="F17:H17"/>
    <mergeCell ref="I17:K17"/>
    <mergeCell ref="L17:M17"/>
    <mergeCell ref="N17:T17"/>
    <mergeCell ref="V18:W18"/>
    <mergeCell ref="Y18:Z18"/>
    <mergeCell ref="AB18:AD18"/>
    <mergeCell ref="AF18:AH18"/>
    <mergeCell ref="AK18:AM18"/>
    <mergeCell ref="A15:AN15"/>
    <mergeCell ref="A16:C16"/>
    <mergeCell ref="D16:E16"/>
    <mergeCell ref="F16:H16"/>
    <mergeCell ref="I16:K16"/>
    <mergeCell ref="L16:M16"/>
    <mergeCell ref="N16:T16"/>
    <mergeCell ref="V16:Z16"/>
    <mergeCell ref="AB16:AH16"/>
    <mergeCell ref="AI16:AN16"/>
    <mergeCell ref="B12:E12"/>
    <mergeCell ref="H12:K12"/>
    <mergeCell ref="N12:Q12"/>
    <mergeCell ref="T12:W12"/>
    <mergeCell ref="AB12:AD12"/>
    <mergeCell ref="AH12:AJ12"/>
    <mergeCell ref="B11:E11"/>
    <mergeCell ref="H11:K11"/>
    <mergeCell ref="N11:Q11"/>
    <mergeCell ref="T11:W11"/>
    <mergeCell ref="AB11:AD11"/>
    <mergeCell ref="AH11:AJ11"/>
    <mergeCell ref="B10:E10"/>
    <mergeCell ref="H10:K10"/>
    <mergeCell ref="N10:Q10"/>
    <mergeCell ref="T10:W10"/>
    <mergeCell ref="AB10:AD10"/>
    <mergeCell ref="AH10:AJ10"/>
    <mergeCell ref="AF8:AJ8"/>
    <mergeCell ref="B9:E9"/>
    <mergeCell ref="H9:K9"/>
    <mergeCell ref="N9:Q9"/>
    <mergeCell ref="T9:W9"/>
    <mergeCell ref="AB9:AD9"/>
    <mergeCell ref="AH9:AJ9"/>
    <mergeCell ref="A6:E6"/>
    <mergeCell ref="B8:E8"/>
    <mergeCell ref="H8:K8"/>
    <mergeCell ref="N8:Q8"/>
    <mergeCell ref="T8:W8"/>
    <mergeCell ref="Z8:AD8"/>
    <mergeCell ref="A1:G1"/>
    <mergeCell ref="H1:J1"/>
    <mergeCell ref="A2:AN2"/>
    <mergeCell ref="A3:AN3"/>
    <mergeCell ref="A4:AN4"/>
    <mergeCell ref="A5:AN5"/>
  </mergeCells>
  <conditionalFormatting sqref="I55:T55 M56:T56 Q57:T57 I60:T60 M61:T61 Q62:T62 I65:T65 M66:T66 Q67:T67 I70:T70 M71:T71 Q72:T72 I75:T75 M76:T76 Q77:T77 I81:T81 M82:T82 Q83:T8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53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17AC-7442-4DF5-8244-83DEDADAE0AA}">
  <sheetPr>
    <tabColor theme="1"/>
  </sheetPr>
  <dimension ref="B1:BD179"/>
  <sheetViews>
    <sheetView showGridLines="0" topLeftCell="B1" workbookViewId="0">
      <selection activeCell="H1" sqref="H1:P1"/>
    </sheetView>
  </sheetViews>
  <sheetFormatPr baseColWidth="10" defaultColWidth="11.42578125" defaultRowHeight="12.75" x14ac:dyDescent="0.2"/>
  <cols>
    <col min="1" max="1" width="0" style="24" hidden="1" customWidth="1"/>
    <col min="2" max="15" width="2.28515625" style="24" customWidth="1"/>
    <col min="16" max="17" width="1.140625" style="24" customWidth="1"/>
    <col min="18" max="22" width="2.5703125" style="24" customWidth="1"/>
    <col min="23" max="38" width="2.28515625" style="24" customWidth="1"/>
    <col min="39" max="39" width="2" style="24" customWidth="1"/>
    <col min="40" max="40" width="4.5703125" style="24" bestFit="1" customWidth="1"/>
    <col min="41" max="41" width="6" style="24" customWidth="1"/>
    <col min="42" max="42" width="5.7109375" style="26" bestFit="1" customWidth="1"/>
    <col min="43" max="43" width="11.140625" style="27" bestFit="1" customWidth="1"/>
    <col min="44" max="44" width="12.28515625" style="24" bestFit="1" customWidth="1"/>
    <col min="45" max="45" width="8.140625" style="24" customWidth="1"/>
    <col min="46" max="46" width="7" style="28" bestFit="1" customWidth="1"/>
    <col min="47" max="47" width="5.5703125" style="24" bestFit="1" customWidth="1"/>
    <col min="48" max="48" width="4.5703125" style="24" bestFit="1" customWidth="1"/>
    <col min="49" max="49" width="11.5703125" style="24" customWidth="1"/>
    <col min="50" max="50" width="8.5703125" style="24" customWidth="1"/>
    <col min="51" max="51" width="7" style="24" customWidth="1"/>
    <col min="52" max="52" width="11.42578125" style="24"/>
    <col min="53" max="53" width="12.28515625" style="24" bestFit="1" customWidth="1"/>
    <col min="54" max="16384" width="11.42578125" style="24"/>
  </cols>
  <sheetData>
    <row r="1" spans="2:53" x14ac:dyDescent="0.2">
      <c r="G1" s="25" t="s">
        <v>76</v>
      </c>
      <c r="H1" s="185">
        <v>1</v>
      </c>
      <c r="I1" s="186"/>
      <c r="J1" s="186"/>
      <c r="K1" s="186"/>
      <c r="L1" s="186"/>
      <c r="M1" s="186"/>
      <c r="N1" s="186"/>
      <c r="O1" s="186"/>
      <c r="P1" s="186"/>
      <c r="AT1" s="28">
        <v>2</v>
      </c>
      <c r="AU1" s="24">
        <v>3</v>
      </c>
      <c r="AV1" s="24">
        <v>4</v>
      </c>
      <c r="AW1" s="24">
        <v>5</v>
      </c>
      <c r="AX1" s="24">
        <v>6</v>
      </c>
      <c r="AY1" s="24">
        <v>7</v>
      </c>
      <c r="AZ1" s="24">
        <v>8</v>
      </c>
      <c r="BA1" s="24">
        <v>9</v>
      </c>
    </row>
    <row r="2" spans="2:53" ht="15" x14ac:dyDescent="0.25">
      <c r="B2" s="187" t="s">
        <v>77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</row>
    <row r="3" spans="2:53" ht="18" x14ac:dyDescent="0.25">
      <c r="B3" s="187" t="s">
        <v>78</v>
      </c>
      <c r="C3" s="187"/>
      <c r="D3" s="187"/>
      <c r="E3" s="187"/>
      <c r="F3" s="187"/>
      <c r="G3" s="188" t="str">
        <f>VLOOKUP(H1,AS:BE,5,0)</f>
        <v>ATSV</v>
      </c>
      <c r="H3" s="188"/>
      <c r="I3" s="188"/>
      <c r="J3" s="188"/>
      <c r="K3" s="188"/>
      <c r="L3" s="188"/>
      <c r="M3" s="188"/>
      <c r="N3" s="188"/>
      <c r="O3" s="188"/>
      <c r="P3" s="187" t="s">
        <v>79</v>
      </c>
      <c r="Q3" s="187"/>
      <c r="R3" s="187"/>
      <c r="S3" s="187"/>
      <c r="T3" s="187"/>
      <c r="U3" s="187"/>
      <c r="V3" s="188" t="str">
        <f>VLOOKUP(H1,AS:BE,6,0)</f>
        <v>RIST</v>
      </c>
      <c r="W3" s="188"/>
      <c r="X3" s="188"/>
      <c r="Y3" s="188"/>
      <c r="Z3" s="188"/>
      <c r="AA3" s="188"/>
      <c r="AB3" s="188"/>
      <c r="AC3" s="188"/>
      <c r="AD3" s="188"/>
    </row>
    <row r="4" spans="2:53" ht="3" customHeight="1" x14ac:dyDescent="0.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R4" s="30"/>
      <c r="AT4" s="31"/>
    </row>
    <row r="5" spans="2:53" ht="19.5" customHeight="1" x14ac:dyDescent="0.2">
      <c r="B5" s="200" t="s">
        <v>80</v>
      </c>
      <c r="C5" s="201"/>
      <c r="D5" s="202" t="str">
        <f>VLOOKUP(H1,AS:BE,10,0)</f>
        <v>W14</v>
      </c>
      <c r="E5" s="202"/>
      <c r="F5" s="202"/>
      <c r="G5" s="202"/>
      <c r="H5" s="202"/>
      <c r="I5" s="201" t="s">
        <v>81</v>
      </c>
      <c r="J5" s="201"/>
      <c r="K5" s="201"/>
      <c r="L5" s="203">
        <f>VLOOKUP(H1,AS:BE,11,0)</f>
        <v>45822</v>
      </c>
      <c r="M5" s="203"/>
      <c r="N5" s="203"/>
      <c r="O5" s="203"/>
      <c r="P5" s="203"/>
      <c r="Q5" s="32"/>
      <c r="R5" s="201" t="s">
        <v>82</v>
      </c>
      <c r="S5" s="201"/>
      <c r="T5" s="204" t="str">
        <f>VLOOKUP(H1,AS:BE,3,0)</f>
        <v>09:30</v>
      </c>
      <c r="U5" s="204"/>
      <c r="V5" s="204"/>
      <c r="W5" s="204"/>
      <c r="X5" s="189" t="s">
        <v>83</v>
      </c>
      <c r="Y5" s="190"/>
      <c r="Z5" s="190"/>
      <c r="AA5" s="191" t="str">
        <f>"("&amp;VLOOKUP(H1,AS:BE,7,0)&amp;")"</f>
        <v>(HAHI)</v>
      </c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33"/>
    </row>
    <row r="6" spans="2:53" ht="2.25" customHeight="1" x14ac:dyDescent="0.2">
      <c r="B6" s="34"/>
      <c r="X6" s="34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5"/>
    </row>
    <row r="7" spans="2:53" ht="19.5" customHeight="1" x14ac:dyDescent="0.2">
      <c r="B7" s="192" t="s">
        <v>84</v>
      </c>
      <c r="C7" s="193"/>
      <c r="D7" s="193"/>
      <c r="E7" s="193"/>
      <c r="F7" s="194">
        <f>VLOOKUP(H1,AS:BE,1,0)</f>
        <v>1</v>
      </c>
      <c r="G7" s="194"/>
      <c r="H7" s="194"/>
      <c r="I7" s="195" t="s">
        <v>6</v>
      </c>
      <c r="J7" s="195"/>
      <c r="K7" s="195"/>
      <c r="L7" s="194" t="str">
        <f>VLOOKUP(H1,AS:BE,12,0)&amp;VLOOKUP(H1,AS:BE,4,0)</f>
        <v>LÜNE / Feld 1</v>
      </c>
      <c r="M7" s="194"/>
      <c r="N7" s="194"/>
      <c r="O7" s="194"/>
      <c r="P7" s="194"/>
      <c r="Q7" s="194"/>
      <c r="R7" s="194"/>
      <c r="S7" s="195" t="s">
        <v>85</v>
      </c>
      <c r="T7" s="195"/>
      <c r="U7" s="195"/>
      <c r="V7" s="194" t="str">
        <f>VLOOKUP(H1,AS:BE,2,0)</f>
        <v>A</v>
      </c>
      <c r="W7" s="196"/>
      <c r="X7" s="197" t="s">
        <v>86</v>
      </c>
      <c r="Y7" s="198"/>
      <c r="Z7" s="198"/>
      <c r="AA7" s="199" t="str">
        <f>"("&amp;VLOOKUP(H1,AS:BE,8,0)&amp;")"</f>
        <v>(MTVL2)</v>
      </c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35"/>
    </row>
    <row r="8" spans="2:53" ht="3" customHeight="1" x14ac:dyDescent="0.2">
      <c r="B8" s="3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6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37"/>
    </row>
    <row r="9" spans="2:53" ht="12.75" customHeight="1" x14ac:dyDescent="0.2">
      <c r="B9" s="38"/>
      <c r="C9" s="39"/>
      <c r="D9" s="39"/>
      <c r="E9" s="40"/>
      <c r="F9" s="40"/>
      <c r="G9" s="212" t="str">
        <f>IF(G3="","",G3)</f>
        <v>ATSV</v>
      </c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41"/>
      <c r="V9" s="41"/>
      <c r="W9" s="33"/>
      <c r="Y9" s="213" t="s">
        <v>87</v>
      </c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5"/>
    </row>
    <row r="10" spans="2:53" ht="12.75" customHeight="1" x14ac:dyDescent="0.2">
      <c r="B10" s="42" t="s">
        <v>88</v>
      </c>
      <c r="C10" s="43"/>
      <c r="D10" s="43"/>
      <c r="E10" s="43"/>
      <c r="F10" s="4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W10" s="35"/>
      <c r="Y10" s="216"/>
      <c r="Z10" s="216"/>
      <c r="AA10" s="44" t="s">
        <v>89</v>
      </c>
      <c r="AB10" s="216"/>
      <c r="AC10" s="216"/>
      <c r="AD10" s="216"/>
      <c r="AE10" s="216"/>
      <c r="AF10" s="44" t="s">
        <v>89</v>
      </c>
      <c r="AG10" s="216"/>
      <c r="AH10" s="216"/>
      <c r="AI10" s="216"/>
      <c r="AJ10" s="216"/>
      <c r="AK10" s="44" t="s">
        <v>89</v>
      </c>
      <c r="AL10" s="216"/>
      <c r="AM10" s="216"/>
    </row>
    <row r="11" spans="2:53" ht="12.75" customHeight="1" x14ac:dyDescent="0.2">
      <c r="B11" s="42"/>
      <c r="C11" s="43"/>
      <c r="D11" s="43"/>
      <c r="E11" s="43"/>
      <c r="F11" s="43"/>
      <c r="G11" s="45"/>
      <c r="H11" s="24" t="s">
        <v>90</v>
      </c>
      <c r="L11" s="45"/>
      <c r="M11" s="45" t="s">
        <v>91</v>
      </c>
      <c r="W11" s="35"/>
      <c r="Y11" s="46"/>
      <c r="Z11" s="47"/>
      <c r="AA11" s="48"/>
      <c r="AB11" s="47"/>
      <c r="AC11" s="49"/>
      <c r="AD11" s="46"/>
      <c r="AE11" s="47"/>
      <c r="AF11" s="48"/>
      <c r="AG11" s="47"/>
      <c r="AH11" s="49"/>
      <c r="AI11" s="46"/>
      <c r="AJ11" s="50"/>
      <c r="AK11" s="48"/>
      <c r="AL11" s="51"/>
      <c r="AM11" s="49"/>
    </row>
    <row r="12" spans="2:53" ht="10.5" customHeight="1" x14ac:dyDescent="0.2">
      <c r="B12" s="52"/>
      <c r="C12" s="205" t="s">
        <v>92</v>
      </c>
      <c r="D12" s="205"/>
      <c r="E12" s="205"/>
      <c r="F12" s="205"/>
      <c r="G12" s="205"/>
      <c r="H12" s="53"/>
      <c r="I12" s="54"/>
      <c r="J12" s="55"/>
      <c r="K12" s="205"/>
      <c r="L12" s="205"/>
      <c r="M12" s="53">
        <v>1</v>
      </c>
      <c r="N12" s="53">
        <v>2</v>
      </c>
      <c r="O12" s="53">
        <v>3</v>
      </c>
      <c r="P12" s="206">
        <v>4</v>
      </c>
      <c r="Q12" s="207"/>
      <c r="R12" s="53">
        <v>5</v>
      </c>
      <c r="S12" s="53">
        <v>6</v>
      </c>
      <c r="T12" s="56"/>
      <c r="U12" s="57"/>
      <c r="W12" s="35"/>
      <c r="Y12" s="208"/>
      <c r="Z12" s="210"/>
      <c r="AA12" s="211"/>
      <c r="AB12" s="210"/>
      <c r="AC12" s="217"/>
      <c r="AD12" s="208"/>
      <c r="AE12" s="210"/>
      <c r="AF12" s="211"/>
      <c r="AG12" s="210"/>
      <c r="AH12" s="217"/>
      <c r="AI12" s="208"/>
      <c r="AJ12" s="219"/>
      <c r="AK12" s="211"/>
      <c r="AL12" s="220"/>
      <c r="AM12" s="217"/>
    </row>
    <row r="13" spans="2:53" ht="2.25" customHeight="1" x14ac:dyDescent="0.2">
      <c r="B13" s="52"/>
      <c r="M13" s="58"/>
      <c r="N13" s="58"/>
      <c r="O13" s="58"/>
      <c r="P13" s="58"/>
      <c r="Q13" s="58"/>
      <c r="W13" s="35"/>
      <c r="Y13" s="209"/>
      <c r="Z13" s="210"/>
      <c r="AA13" s="211"/>
      <c r="AB13" s="210"/>
      <c r="AC13" s="218"/>
      <c r="AD13" s="209"/>
      <c r="AE13" s="210"/>
      <c r="AF13" s="211"/>
      <c r="AG13" s="210"/>
      <c r="AH13" s="218"/>
      <c r="AI13" s="209"/>
      <c r="AJ13" s="219"/>
      <c r="AK13" s="211"/>
      <c r="AL13" s="220"/>
      <c r="AM13" s="218"/>
    </row>
    <row r="14" spans="2:53" ht="10.5" customHeight="1" x14ac:dyDescent="0.2">
      <c r="B14" s="52"/>
      <c r="C14" s="205" t="s">
        <v>93</v>
      </c>
      <c r="D14" s="205"/>
      <c r="E14" s="205"/>
      <c r="F14" s="205"/>
      <c r="G14" s="205"/>
      <c r="H14" s="53"/>
      <c r="I14" s="54"/>
      <c r="J14" s="55"/>
      <c r="K14" s="205"/>
      <c r="L14" s="205"/>
      <c r="M14" s="53">
        <v>1</v>
      </c>
      <c r="N14" s="53">
        <v>2</v>
      </c>
      <c r="O14" s="53">
        <v>3</v>
      </c>
      <c r="P14" s="206">
        <v>4</v>
      </c>
      <c r="Q14" s="207"/>
      <c r="R14" s="53">
        <v>5</v>
      </c>
      <c r="S14" s="53">
        <v>6</v>
      </c>
      <c r="T14" s="56"/>
      <c r="U14" s="57"/>
      <c r="W14" s="35"/>
      <c r="Y14" s="208"/>
      <c r="Z14" s="210"/>
      <c r="AA14" s="211"/>
      <c r="AB14" s="210"/>
      <c r="AC14" s="217"/>
      <c r="AD14" s="208"/>
      <c r="AE14" s="210"/>
      <c r="AF14" s="211"/>
      <c r="AG14" s="210"/>
      <c r="AH14" s="217"/>
      <c r="AI14" s="208"/>
      <c r="AJ14" s="219"/>
      <c r="AK14" s="211"/>
      <c r="AL14" s="220"/>
      <c r="AM14" s="217"/>
    </row>
    <row r="15" spans="2:53" ht="2.25" customHeight="1" x14ac:dyDescent="0.2">
      <c r="B15" s="34"/>
      <c r="D15" s="29"/>
      <c r="E15" s="29"/>
      <c r="F15" s="29"/>
      <c r="G15" s="29"/>
      <c r="N15" s="58"/>
      <c r="O15" s="58"/>
      <c r="P15" s="58"/>
      <c r="Q15" s="58"/>
      <c r="R15" s="58"/>
      <c r="V15" s="29"/>
      <c r="W15" s="35"/>
      <c r="Y15" s="209"/>
      <c r="Z15" s="210"/>
      <c r="AA15" s="211"/>
      <c r="AB15" s="210"/>
      <c r="AC15" s="218"/>
      <c r="AD15" s="209"/>
      <c r="AE15" s="210"/>
      <c r="AF15" s="211"/>
      <c r="AG15" s="210"/>
      <c r="AH15" s="218"/>
      <c r="AI15" s="209"/>
      <c r="AJ15" s="219"/>
      <c r="AK15" s="211"/>
      <c r="AL15" s="220"/>
      <c r="AM15" s="218"/>
    </row>
    <row r="16" spans="2:53" ht="12.75" customHeight="1" x14ac:dyDescent="0.2">
      <c r="B16" s="233" t="s">
        <v>94</v>
      </c>
      <c r="C16" s="233"/>
      <c r="D16" s="234" t="s">
        <v>95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6"/>
      <c r="P16" s="240" t="s">
        <v>96</v>
      </c>
      <c r="Q16" s="241"/>
      <c r="R16" s="221" t="s">
        <v>97</v>
      </c>
      <c r="S16" s="222" t="s">
        <v>98</v>
      </c>
      <c r="T16" s="223"/>
      <c r="U16" s="223"/>
      <c r="V16" s="223"/>
      <c r="W16" s="224"/>
      <c r="Y16" s="59"/>
      <c r="Z16" s="60"/>
      <c r="AA16" s="61"/>
      <c r="AB16" s="60"/>
      <c r="AC16" s="62"/>
      <c r="AD16" s="59"/>
      <c r="AE16" s="60"/>
      <c r="AF16" s="61"/>
      <c r="AG16" s="60"/>
      <c r="AH16" s="62"/>
      <c r="AI16" s="59"/>
      <c r="AJ16" s="63"/>
      <c r="AK16" s="61"/>
      <c r="AL16" s="64"/>
      <c r="AM16" s="62"/>
    </row>
    <row r="17" spans="2:39" ht="12.75" customHeight="1" x14ac:dyDescent="0.2">
      <c r="B17" s="233"/>
      <c r="C17" s="233"/>
      <c r="D17" s="237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42"/>
      <c r="Q17" s="243"/>
      <c r="R17" s="221">
        <v>3</v>
      </c>
      <c r="S17" s="65">
        <v>1</v>
      </c>
      <c r="T17" s="66">
        <v>2</v>
      </c>
      <c r="U17" s="66">
        <v>3</v>
      </c>
      <c r="V17" s="66">
        <v>4</v>
      </c>
      <c r="W17" s="67"/>
      <c r="Y17" s="59"/>
      <c r="Z17" s="60"/>
      <c r="AA17" s="61"/>
      <c r="AB17" s="60"/>
      <c r="AC17" s="62"/>
      <c r="AD17" s="59"/>
      <c r="AE17" s="60"/>
      <c r="AF17" s="61"/>
      <c r="AG17" s="60"/>
      <c r="AH17" s="62"/>
      <c r="AI17" s="59"/>
      <c r="AJ17" s="63"/>
      <c r="AK17" s="61"/>
      <c r="AL17" s="64"/>
      <c r="AM17" s="62"/>
    </row>
    <row r="18" spans="2:39" ht="12.75" customHeight="1" x14ac:dyDescent="0.2">
      <c r="B18" s="225"/>
      <c r="C18" s="225"/>
      <c r="D18" s="68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69"/>
      <c r="P18" s="227"/>
      <c r="Q18" s="228"/>
      <c r="R18" s="70"/>
      <c r="S18" s="71"/>
      <c r="T18" s="72"/>
      <c r="U18" s="72"/>
      <c r="V18" s="72"/>
      <c r="W18" s="73"/>
      <c r="Y18" s="59"/>
      <c r="Z18" s="60"/>
      <c r="AA18" s="61"/>
      <c r="AB18" s="60"/>
      <c r="AC18" s="62"/>
      <c r="AD18" s="59"/>
      <c r="AE18" s="60"/>
      <c r="AF18" s="61"/>
      <c r="AG18" s="60"/>
      <c r="AH18" s="62"/>
      <c r="AI18" s="59"/>
      <c r="AJ18" s="63"/>
      <c r="AK18" s="61"/>
      <c r="AL18" s="64"/>
      <c r="AM18" s="62"/>
    </row>
    <row r="19" spans="2:39" ht="12.75" customHeight="1" x14ac:dyDescent="0.2">
      <c r="B19" s="229"/>
      <c r="C19" s="229"/>
      <c r="D19" s="74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75"/>
      <c r="P19" s="231"/>
      <c r="Q19" s="232"/>
      <c r="R19" s="76"/>
      <c r="S19" s="77"/>
      <c r="T19" s="78"/>
      <c r="U19" s="78"/>
      <c r="V19" s="78"/>
      <c r="W19" s="79"/>
      <c r="Y19" s="59"/>
      <c r="Z19" s="60"/>
      <c r="AA19" s="61"/>
      <c r="AB19" s="60"/>
      <c r="AC19" s="62"/>
      <c r="AD19" s="59"/>
      <c r="AE19" s="60"/>
      <c r="AF19" s="61"/>
      <c r="AG19" s="60"/>
      <c r="AH19" s="62"/>
      <c r="AI19" s="59"/>
      <c r="AJ19" s="63"/>
      <c r="AK19" s="61"/>
      <c r="AL19" s="64"/>
      <c r="AM19" s="62"/>
    </row>
    <row r="20" spans="2:39" x14ac:dyDescent="0.2">
      <c r="B20" s="229"/>
      <c r="C20" s="229"/>
      <c r="D20" s="74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75"/>
      <c r="P20" s="231"/>
      <c r="Q20" s="232"/>
      <c r="R20" s="76"/>
      <c r="S20" s="77"/>
      <c r="T20" s="78"/>
      <c r="U20" s="78"/>
      <c r="V20" s="78"/>
      <c r="W20" s="79"/>
      <c r="Y20" s="59"/>
      <c r="Z20" s="60"/>
      <c r="AA20" s="61"/>
      <c r="AB20" s="60"/>
      <c r="AC20" s="62"/>
      <c r="AD20" s="59"/>
      <c r="AE20" s="60"/>
      <c r="AF20" s="61"/>
      <c r="AG20" s="60"/>
      <c r="AH20" s="62"/>
      <c r="AI20" s="59"/>
      <c r="AJ20" s="63"/>
      <c r="AK20" s="61"/>
      <c r="AL20" s="64"/>
      <c r="AM20" s="62"/>
    </row>
    <row r="21" spans="2:39" x14ac:dyDescent="0.2">
      <c r="B21" s="229"/>
      <c r="C21" s="229"/>
      <c r="D21" s="74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75"/>
      <c r="P21" s="231"/>
      <c r="Q21" s="232"/>
      <c r="R21" s="76"/>
      <c r="S21" s="77"/>
      <c r="T21" s="78"/>
      <c r="U21" s="78"/>
      <c r="V21" s="78"/>
      <c r="W21" s="79"/>
      <c r="Y21" s="59"/>
      <c r="Z21" s="60"/>
      <c r="AA21" s="61"/>
      <c r="AB21" s="60"/>
      <c r="AC21" s="62"/>
      <c r="AD21" s="59"/>
      <c r="AE21" s="60"/>
      <c r="AF21" s="61"/>
      <c r="AG21" s="60"/>
      <c r="AH21" s="62"/>
      <c r="AI21" s="59"/>
      <c r="AJ21" s="63"/>
      <c r="AK21" s="61"/>
      <c r="AL21" s="64"/>
      <c r="AM21" s="62"/>
    </row>
    <row r="22" spans="2:39" x14ac:dyDescent="0.2">
      <c r="B22" s="229"/>
      <c r="C22" s="229"/>
      <c r="D22" s="74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75"/>
      <c r="P22" s="231"/>
      <c r="Q22" s="232"/>
      <c r="R22" s="76"/>
      <c r="S22" s="77"/>
      <c r="T22" s="78"/>
      <c r="U22" s="78"/>
      <c r="V22" s="78"/>
      <c r="W22" s="79"/>
      <c r="Y22" s="59"/>
      <c r="Z22" s="60"/>
      <c r="AA22" s="61"/>
      <c r="AB22" s="60"/>
      <c r="AC22" s="62"/>
      <c r="AD22" s="59"/>
      <c r="AE22" s="60"/>
      <c r="AF22" s="61"/>
      <c r="AG22" s="60"/>
      <c r="AH22" s="62"/>
      <c r="AI22" s="59"/>
      <c r="AJ22" s="63"/>
      <c r="AK22" s="61"/>
      <c r="AL22" s="64"/>
      <c r="AM22" s="62"/>
    </row>
    <row r="23" spans="2:39" x14ac:dyDescent="0.2">
      <c r="B23" s="229"/>
      <c r="C23" s="229"/>
      <c r="D23" s="74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75"/>
      <c r="P23" s="231"/>
      <c r="Q23" s="232"/>
      <c r="R23" s="76"/>
      <c r="S23" s="77"/>
      <c r="T23" s="78"/>
      <c r="U23" s="78"/>
      <c r="V23" s="78"/>
      <c r="W23" s="79"/>
      <c r="Y23" s="59"/>
      <c r="Z23" s="60"/>
      <c r="AA23" s="61"/>
      <c r="AB23" s="60"/>
      <c r="AC23" s="62"/>
      <c r="AD23" s="59"/>
      <c r="AE23" s="60"/>
      <c r="AF23" s="61"/>
      <c r="AG23" s="60"/>
      <c r="AH23" s="62"/>
      <c r="AI23" s="59"/>
      <c r="AJ23" s="63"/>
      <c r="AK23" s="61"/>
      <c r="AL23" s="64"/>
      <c r="AM23" s="62"/>
    </row>
    <row r="24" spans="2:39" x14ac:dyDescent="0.2">
      <c r="B24" s="229"/>
      <c r="C24" s="229"/>
      <c r="D24" s="74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75"/>
      <c r="P24" s="231"/>
      <c r="Q24" s="232"/>
      <c r="R24" s="76"/>
      <c r="S24" s="77"/>
      <c r="T24" s="78"/>
      <c r="U24" s="78"/>
      <c r="V24" s="78"/>
      <c r="W24" s="79"/>
      <c r="Y24" s="59"/>
      <c r="Z24" s="60"/>
      <c r="AA24" s="61"/>
      <c r="AB24" s="60"/>
      <c r="AC24" s="62"/>
      <c r="AD24" s="59"/>
      <c r="AE24" s="60"/>
      <c r="AF24" s="61"/>
      <c r="AG24" s="60"/>
      <c r="AH24" s="62"/>
      <c r="AI24" s="59"/>
      <c r="AJ24" s="63"/>
      <c r="AK24" s="61"/>
      <c r="AL24" s="64"/>
      <c r="AM24" s="62"/>
    </row>
    <row r="25" spans="2:39" x14ac:dyDescent="0.2">
      <c r="B25" s="229"/>
      <c r="C25" s="229"/>
      <c r="D25" s="74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75"/>
      <c r="P25" s="231"/>
      <c r="Q25" s="232"/>
      <c r="R25" s="76"/>
      <c r="S25" s="77"/>
      <c r="T25" s="78"/>
      <c r="U25" s="78"/>
      <c r="V25" s="78"/>
      <c r="W25" s="79"/>
      <c r="Y25" s="59"/>
      <c r="Z25" s="60"/>
      <c r="AA25" s="61"/>
      <c r="AB25" s="60"/>
      <c r="AC25" s="62"/>
      <c r="AD25" s="59"/>
      <c r="AE25" s="60"/>
      <c r="AF25" s="61"/>
      <c r="AG25" s="60"/>
      <c r="AH25" s="62"/>
      <c r="AI25" s="59"/>
      <c r="AJ25" s="63"/>
      <c r="AK25" s="61"/>
      <c r="AL25" s="64"/>
      <c r="AM25" s="62"/>
    </row>
    <row r="26" spans="2:39" x14ac:dyDescent="0.2">
      <c r="B26" s="229"/>
      <c r="C26" s="229"/>
      <c r="D26" s="74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75"/>
      <c r="P26" s="231"/>
      <c r="Q26" s="232"/>
      <c r="R26" s="76"/>
      <c r="S26" s="77"/>
      <c r="T26" s="78"/>
      <c r="U26" s="78"/>
      <c r="V26" s="78"/>
      <c r="W26" s="79"/>
      <c r="Y26" s="59"/>
      <c r="Z26" s="60"/>
      <c r="AA26" s="61"/>
      <c r="AB26" s="60"/>
      <c r="AC26" s="62"/>
      <c r="AD26" s="59"/>
      <c r="AE26" s="60"/>
      <c r="AF26" s="61"/>
      <c r="AG26" s="60"/>
      <c r="AH26" s="62"/>
      <c r="AI26" s="59"/>
      <c r="AJ26" s="63"/>
      <c r="AK26" s="61"/>
      <c r="AL26" s="64"/>
      <c r="AM26" s="62"/>
    </row>
    <row r="27" spans="2:39" x14ac:dyDescent="0.2">
      <c r="B27" s="229"/>
      <c r="C27" s="229"/>
      <c r="D27" s="74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75"/>
      <c r="P27" s="231"/>
      <c r="Q27" s="232"/>
      <c r="R27" s="76"/>
      <c r="S27" s="77"/>
      <c r="T27" s="78"/>
      <c r="U27" s="78"/>
      <c r="V27" s="78"/>
      <c r="W27" s="79"/>
      <c r="Y27" s="59"/>
      <c r="Z27" s="60"/>
      <c r="AA27" s="61"/>
      <c r="AB27" s="60"/>
      <c r="AC27" s="62"/>
      <c r="AD27" s="59"/>
      <c r="AE27" s="60"/>
      <c r="AF27" s="61"/>
      <c r="AG27" s="60"/>
      <c r="AH27" s="62"/>
      <c r="AI27" s="59"/>
      <c r="AJ27" s="63"/>
      <c r="AK27" s="61"/>
      <c r="AL27" s="64"/>
      <c r="AM27" s="62"/>
    </row>
    <row r="28" spans="2:39" x14ac:dyDescent="0.2">
      <c r="B28" s="229"/>
      <c r="C28" s="229"/>
      <c r="D28" s="74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75"/>
      <c r="P28" s="231"/>
      <c r="Q28" s="232"/>
      <c r="R28" s="76"/>
      <c r="S28" s="77"/>
      <c r="T28" s="78"/>
      <c r="U28" s="78"/>
      <c r="V28" s="78"/>
      <c r="W28" s="79"/>
      <c r="Y28" s="59"/>
      <c r="Z28" s="60"/>
      <c r="AA28" s="61"/>
      <c r="AB28" s="60"/>
      <c r="AC28" s="62"/>
      <c r="AD28" s="59"/>
      <c r="AE28" s="60"/>
      <c r="AF28" s="61"/>
      <c r="AG28" s="60"/>
      <c r="AH28" s="62"/>
      <c r="AI28" s="59"/>
      <c r="AJ28" s="63"/>
      <c r="AK28" s="61"/>
      <c r="AL28" s="64"/>
      <c r="AM28" s="62"/>
    </row>
    <row r="29" spans="2:39" x14ac:dyDescent="0.2">
      <c r="B29" s="229"/>
      <c r="C29" s="229"/>
      <c r="D29" s="74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75"/>
      <c r="P29" s="244"/>
      <c r="Q29" s="245"/>
      <c r="R29" s="76"/>
      <c r="S29" s="77"/>
      <c r="T29" s="78"/>
      <c r="U29" s="78"/>
      <c r="V29" s="78"/>
      <c r="W29" s="79"/>
      <c r="Y29" s="59"/>
      <c r="Z29" s="60"/>
      <c r="AA29" s="61"/>
      <c r="AB29" s="60"/>
      <c r="AC29" s="62"/>
      <c r="AD29" s="59"/>
      <c r="AE29" s="60"/>
      <c r="AF29" s="61"/>
      <c r="AG29" s="60"/>
      <c r="AH29" s="62"/>
      <c r="AI29" s="59"/>
      <c r="AJ29" s="63"/>
      <c r="AK29" s="61"/>
      <c r="AL29" s="64"/>
      <c r="AM29" s="62"/>
    </row>
    <row r="30" spans="2:39" x14ac:dyDescent="0.2">
      <c r="B30" s="80"/>
      <c r="C30" s="246" t="s">
        <v>99</v>
      </c>
      <c r="D30" s="247"/>
      <c r="E30" s="248"/>
      <c r="F30" s="81"/>
      <c r="G30" s="226"/>
      <c r="H30" s="226"/>
      <c r="I30" s="226"/>
      <c r="J30" s="226"/>
      <c r="K30" s="226"/>
      <c r="L30" s="226"/>
      <c r="M30" s="226"/>
      <c r="N30" s="226"/>
      <c r="O30" s="69"/>
      <c r="P30" s="82"/>
      <c r="Q30" s="69"/>
      <c r="R30" s="69"/>
      <c r="S30" s="81"/>
      <c r="T30" s="83"/>
      <c r="U30" s="71"/>
      <c r="V30" s="72"/>
      <c r="W30" s="83"/>
      <c r="Y30" s="59"/>
      <c r="Z30" s="60"/>
      <c r="AA30" s="61"/>
      <c r="AB30" s="60"/>
      <c r="AC30" s="62"/>
      <c r="AD30" s="59"/>
      <c r="AE30" s="60"/>
      <c r="AF30" s="61"/>
      <c r="AG30" s="60"/>
      <c r="AH30" s="62"/>
      <c r="AI30" s="59"/>
      <c r="AJ30" s="63"/>
      <c r="AK30" s="61"/>
      <c r="AL30" s="64"/>
      <c r="AM30" s="62"/>
    </row>
    <row r="31" spans="2:39" ht="12.75" customHeight="1" x14ac:dyDescent="0.2">
      <c r="B31" s="84"/>
      <c r="C31" s="249" t="s">
        <v>100</v>
      </c>
      <c r="D31" s="250"/>
      <c r="E31" s="251"/>
      <c r="F31" s="85"/>
      <c r="G31" s="252"/>
      <c r="H31" s="252"/>
      <c r="I31" s="252"/>
      <c r="J31" s="252"/>
      <c r="K31" s="252"/>
      <c r="L31" s="252"/>
      <c r="M31" s="252"/>
      <c r="N31" s="252"/>
      <c r="O31" s="86"/>
      <c r="P31" s="87"/>
      <c r="Q31" s="86"/>
      <c r="R31" s="86"/>
      <c r="S31" s="88"/>
      <c r="T31" s="89"/>
      <c r="U31" s="90"/>
      <c r="V31" s="91"/>
      <c r="W31" s="89"/>
      <c r="Y31" s="59"/>
      <c r="Z31" s="60"/>
      <c r="AA31" s="61"/>
      <c r="AB31" s="60"/>
      <c r="AC31" s="62"/>
      <c r="AD31" s="59"/>
      <c r="AE31" s="60"/>
      <c r="AF31" s="61"/>
      <c r="AG31" s="60"/>
      <c r="AH31" s="62"/>
      <c r="AI31" s="59"/>
      <c r="AJ31" s="63"/>
      <c r="AK31" s="61"/>
      <c r="AL31" s="64"/>
      <c r="AM31" s="62"/>
    </row>
    <row r="32" spans="2:39" ht="12.75" customHeight="1" x14ac:dyDescent="0.2">
      <c r="B32" s="38"/>
      <c r="C32" s="39"/>
      <c r="D32" s="39"/>
      <c r="E32" s="40"/>
      <c r="F32" s="40"/>
      <c r="G32" s="212" t="str">
        <f>IF(V3="","",V3)</f>
        <v>RIST</v>
      </c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41"/>
      <c r="V32" s="41"/>
      <c r="W32" s="33"/>
      <c r="Y32" s="59"/>
      <c r="Z32" s="60"/>
      <c r="AA32" s="61"/>
      <c r="AB32" s="60"/>
      <c r="AC32" s="62"/>
      <c r="AD32" s="59"/>
      <c r="AE32" s="60"/>
      <c r="AF32" s="61"/>
      <c r="AG32" s="60"/>
      <c r="AH32" s="62"/>
      <c r="AI32" s="59"/>
      <c r="AJ32" s="63"/>
      <c r="AK32" s="61"/>
      <c r="AL32" s="64"/>
      <c r="AM32" s="62"/>
    </row>
    <row r="33" spans="2:39" x14ac:dyDescent="0.2">
      <c r="B33" s="42" t="s">
        <v>101</v>
      </c>
      <c r="C33" s="43"/>
      <c r="D33" s="43"/>
      <c r="E33" s="43"/>
      <c r="F33" s="43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W33" s="35"/>
      <c r="Y33" s="59"/>
      <c r="Z33" s="60"/>
      <c r="AA33" s="61"/>
      <c r="AB33" s="60"/>
      <c r="AC33" s="62"/>
      <c r="AD33" s="59"/>
      <c r="AE33" s="60"/>
      <c r="AF33" s="61"/>
      <c r="AG33" s="60"/>
      <c r="AH33" s="62"/>
      <c r="AI33" s="59"/>
      <c r="AJ33" s="63"/>
      <c r="AK33" s="61"/>
      <c r="AL33" s="64"/>
      <c r="AM33" s="62"/>
    </row>
    <row r="34" spans="2:39" x14ac:dyDescent="0.2">
      <c r="B34" s="42"/>
      <c r="C34" s="43"/>
      <c r="D34" s="43"/>
      <c r="E34" s="43"/>
      <c r="F34" s="43"/>
      <c r="G34" s="45"/>
      <c r="H34" s="24" t="s">
        <v>90</v>
      </c>
      <c r="L34" s="45"/>
      <c r="M34" s="45" t="s">
        <v>91</v>
      </c>
      <c r="W34" s="35"/>
      <c r="Y34" s="59"/>
      <c r="Z34" s="60"/>
      <c r="AA34" s="61"/>
      <c r="AB34" s="60"/>
      <c r="AC34" s="62"/>
      <c r="AD34" s="59"/>
      <c r="AE34" s="60"/>
      <c r="AF34" s="61"/>
      <c r="AG34" s="60"/>
      <c r="AH34" s="62"/>
      <c r="AI34" s="59"/>
      <c r="AJ34" s="63"/>
      <c r="AK34" s="61"/>
      <c r="AL34" s="64"/>
      <c r="AM34" s="62"/>
    </row>
    <row r="35" spans="2:39" ht="10.5" customHeight="1" x14ac:dyDescent="0.2">
      <c r="B35" s="52"/>
      <c r="C35" s="205" t="s">
        <v>92</v>
      </c>
      <c r="D35" s="205"/>
      <c r="E35" s="205"/>
      <c r="F35" s="205"/>
      <c r="G35" s="205"/>
      <c r="H35" s="53"/>
      <c r="I35" s="54"/>
      <c r="J35" s="55"/>
      <c r="K35" s="205"/>
      <c r="L35" s="205"/>
      <c r="M35" s="53">
        <v>1</v>
      </c>
      <c r="N35" s="53">
        <v>2</v>
      </c>
      <c r="O35" s="53">
        <v>3</v>
      </c>
      <c r="P35" s="206">
        <v>4</v>
      </c>
      <c r="Q35" s="207"/>
      <c r="R35" s="53">
        <v>5</v>
      </c>
      <c r="S35" s="53">
        <v>6</v>
      </c>
      <c r="T35" s="56"/>
      <c r="U35" s="57"/>
      <c r="W35" s="35"/>
      <c r="Y35" s="208"/>
      <c r="Z35" s="210"/>
      <c r="AA35" s="211"/>
      <c r="AB35" s="210"/>
      <c r="AC35" s="217"/>
      <c r="AD35" s="208"/>
      <c r="AE35" s="210"/>
      <c r="AF35" s="211"/>
      <c r="AG35" s="210"/>
      <c r="AH35" s="217"/>
      <c r="AI35" s="208"/>
      <c r="AJ35" s="219"/>
      <c r="AK35" s="211"/>
      <c r="AL35" s="220"/>
      <c r="AM35" s="217"/>
    </row>
    <row r="36" spans="2:39" ht="3" customHeight="1" x14ac:dyDescent="0.2">
      <c r="B36" s="52"/>
      <c r="M36" s="58"/>
      <c r="N36" s="58"/>
      <c r="O36" s="58"/>
      <c r="P36" s="58"/>
      <c r="Q36" s="58"/>
      <c r="W36" s="35"/>
      <c r="Y36" s="209"/>
      <c r="Z36" s="210"/>
      <c r="AA36" s="211"/>
      <c r="AB36" s="210"/>
      <c r="AC36" s="218"/>
      <c r="AD36" s="209"/>
      <c r="AE36" s="210"/>
      <c r="AF36" s="211"/>
      <c r="AG36" s="210"/>
      <c r="AH36" s="218"/>
      <c r="AI36" s="209"/>
      <c r="AJ36" s="219"/>
      <c r="AK36" s="211"/>
      <c r="AL36" s="220"/>
      <c r="AM36" s="218"/>
    </row>
    <row r="37" spans="2:39" ht="10.5" customHeight="1" x14ac:dyDescent="0.2">
      <c r="B37" s="52"/>
      <c r="C37" s="205" t="s">
        <v>93</v>
      </c>
      <c r="D37" s="205"/>
      <c r="E37" s="205"/>
      <c r="F37" s="205"/>
      <c r="G37" s="205"/>
      <c r="H37" s="53"/>
      <c r="I37" s="54"/>
      <c r="J37" s="55"/>
      <c r="K37" s="205"/>
      <c r="L37" s="205"/>
      <c r="M37" s="53">
        <v>1</v>
      </c>
      <c r="N37" s="53">
        <v>2</v>
      </c>
      <c r="O37" s="53">
        <v>3</v>
      </c>
      <c r="P37" s="206">
        <v>4</v>
      </c>
      <c r="Q37" s="207"/>
      <c r="R37" s="53">
        <v>5</v>
      </c>
      <c r="S37" s="53">
        <v>6</v>
      </c>
      <c r="T37" s="56"/>
      <c r="U37" s="57"/>
      <c r="W37" s="35"/>
      <c r="Y37" s="208"/>
      <c r="Z37" s="210"/>
      <c r="AA37" s="211"/>
      <c r="AB37" s="210"/>
      <c r="AC37" s="217"/>
      <c r="AD37" s="208"/>
      <c r="AE37" s="210"/>
      <c r="AF37" s="211"/>
      <c r="AG37" s="210"/>
      <c r="AH37" s="217"/>
      <c r="AI37" s="208"/>
      <c r="AJ37" s="219"/>
      <c r="AK37" s="211"/>
      <c r="AL37" s="220"/>
      <c r="AM37" s="217"/>
    </row>
    <row r="38" spans="2:39" ht="3" customHeight="1" x14ac:dyDescent="0.2">
      <c r="B38" s="34"/>
      <c r="D38" s="29"/>
      <c r="E38" s="29"/>
      <c r="F38" s="29"/>
      <c r="G38" s="29"/>
      <c r="N38" s="58"/>
      <c r="O38" s="58"/>
      <c r="P38" s="58"/>
      <c r="Q38" s="58"/>
      <c r="R38" s="58"/>
      <c r="V38" s="29"/>
      <c r="W38" s="35"/>
      <c r="Y38" s="209"/>
      <c r="Z38" s="210"/>
      <c r="AA38" s="211"/>
      <c r="AB38" s="210"/>
      <c r="AC38" s="218"/>
      <c r="AD38" s="209"/>
      <c r="AE38" s="210"/>
      <c r="AF38" s="211"/>
      <c r="AG38" s="210"/>
      <c r="AH38" s="218"/>
      <c r="AI38" s="209"/>
      <c r="AJ38" s="219"/>
      <c r="AK38" s="211"/>
      <c r="AL38" s="220"/>
      <c r="AM38" s="218"/>
    </row>
    <row r="39" spans="2:39" ht="12.75" customHeight="1" x14ac:dyDescent="0.2">
      <c r="B39" s="233" t="s">
        <v>94</v>
      </c>
      <c r="C39" s="233"/>
      <c r="D39" s="234" t="s">
        <v>95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6"/>
      <c r="P39" s="240" t="s">
        <v>96</v>
      </c>
      <c r="Q39" s="241"/>
      <c r="R39" s="221" t="s">
        <v>97</v>
      </c>
      <c r="S39" s="222" t="s">
        <v>98</v>
      </c>
      <c r="T39" s="223"/>
      <c r="U39" s="223"/>
      <c r="V39" s="223"/>
      <c r="W39" s="224"/>
      <c r="Y39" s="59"/>
      <c r="Z39" s="60"/>
      <c r="AA39" s="61"/>
      <c r="AB39" s="60"/>
      <c r="AC39" s="62"/>
      <c r="AD39" s="59"/>
      <c r="AE39" s="60"/>
      <c r="AF39" s="61"/>
      <c r="AG39" s="60"/>
      <c r="AH39" s="62"/>
      <c r="AI39" s="59"/>
      <c r="AJ39" s="63"/>
      <c r="AK39" s="61"/>
      <c r="AL39" s="64"/>
      <c r="AM39" s="62"/>
    </row>
    <row r="40" spans="2:39" ht="12.75" customHeight="1" x14ac:dyDescent="0.2">
      <c r="B40" s="233"/>
      <c r="C40" s="23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9"/>
      <c r="P40" s="242"/>
      <c r="Q40" s="243"/>
      <c r="R40" s="221">
        <v>3</v>
      </c>
      <c r="S40" s="65">
        <v>1</v>
      </c>
      <c r="T40" s="66">
        <v>2</v>
      </c>
      <c r="U40" s="66">
        <v>3</v>
      </c>
      <c r="V40" s="66">
        <v>4</v>
      </c>
      <c r="W40" s="67"/>
      <c r="Y40" s="59"/>
      <c r="Z40" s="60"/>
      <c r="AA40" s="61"/>
      <c r="AB40" s="60"/>
      <c r="AC40" s="62"/>
      <c r="AD40" s="59"/>
      <c r="AE40" s="60"/>
      <c r="AF40" s="61"/>
      <c r="AG40" s="60"/>
      <c r="AH40" s="62"/>
      <c r="AI40" s="59"/>
      <c r="AJ40" s="63"/>
      <c r="AK40" s="61"/>
      <c r="AL40" s="64"/>
      <c r="AM40" s="62"/>
    </row>
    <row r="41" spans="2:39" ht="12.75" customHeight="1" x14ac:dyDescent="0.2">
      <c r="B41" s="225"/>
      <c r="C41" s="225"/>
      <c r="D41" s="68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69"/>
      <c r="P41" s="227"/>
      <c r="Q41" s="228"/>
      <c r="R41" s="70"/>
      <c r="S41" s="71"/>
      <c r="T41" s="72"/>
      <c r="U41" s="72"/>
      <c r="V41" s="72"/>
      <c r="W41" s="73"/>
      <c r="Y41" s="59"/>
      <c r="Z41" s="60"/>
      <c r="AA41" s="61"/>
      <c r="AB41" s="60"/>
      <c r="AC41" s="62"/>
      <c r="AD41" s="59"/>
      <c r="AE41" s="60"/>
      <c r="AF41" s="61"/>
      <c r="AG41" s="60"/>
      <c r="AH41" s="62"/>
      <c r="AI41" s="59"/>
      <c r="AJ41" s="63"/>
      <c r="AK41" s="61"/>
      <c r="AL41" s="64"/>
      <c r="AM41" s="62"/>
    </row>
    <row r="42" spans="2:39" ht="12.75" customHeight="1" x14ac:dyDescent="0.2">
      <c r="B42" s="229"/>
      <c r="C42" s="229"/>
      <c r="D42" s="74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75"/>
      <c r="P42" s="231"/>
      <c r="Q42" s="232"/>
      <c r="R42" s="76"/>
      <c r="S42" s="77"/>
      <c r="T42" s="78"/>
      <c r="U42" s="78"/>
      <c r="V42" s="78"/>
      <c r="W42" s="79"/>
      <c r="Y42" s="59"/>
      <c r="Z42" s="60"/>
      <c r="AA42" s="61"/>
      <c r="AB42" s="60"/>
      <c r="AC42" s="62"/>
      <c r="AD42" s="59"/>
      <c r="AE42" s="60"/>
      <c r="AF42" s="61"/>
      <c r="AG42" s="60"/>
      <c r="AH42" s="62"/>
      <c r="AI42" s="59"/>
      <c r="AJ42" s="63"/>
      <c r="AK42" s="61"/>
      <c r="AL42" s="64"/>
      <c r="AM42" s="62"/>
    </row>
    <row r="43" spans="2:39" ht="12.75" customHeight="1" x14ac:dyDescent="0.2">
      <c r="B43" s="229"/>
      <c r="C43" s="229"/>
      <c r="D43" s="74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75"/>
      <c r="P43" s="231"/>
      <c r="Q43" s="232"/>
      <c r="R43" s="76"/>
      <c r="S43" s="77"/>
      <c r="T43" s="78"/>
      <c r="U43" s="78"/>
      <c r="V43" s="78"/>
      <c r="W43" s="79"/>
      <c r="Y43" s="59"/>
      <c r="Z43" s="60"/>
      <c r="AA43" s="61"/>
      <c r="AB43" s="60"/>
      <c r="AC43" s="62"/>
      <c r="AD43" s="59"/>
      <c r="AE43" s="60"/>
      <c r="AF43" s="61"/>
      <c r="AG43" s="60"/>
      <c r="AH43" s="62"/>
      <c r="AI43" s="59"/>
      <c r="AJ43" s="63"/>
      <c r="AK43" s="61"/>
      <c r="AL43" s="64"/>
      <c r="AM43" s="62"/>
    </row>
    <row r="44" spans="2:39" ht="12.75" customHeight="1" x14ac:dyDescent="0.2">
      <c r="B44" s="229"/>
      <c r="C44" s="229"/>
      <c r="D44" s="74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75"/>
      <c r="P44" s="231"/>
      <c r="Q44" s="232"/>
      <c r="R44" s="76"/>
      <c r="S44" s="77"/>
      <c r="T44" s="78"/>
      <c r="U44" s="78"/>
      <c r="V44" s="78"/>
      <c r="W44" s="79"/>
      <c r="Y44" s="59"/>
      <c r="Z44" s="60"/>
      <c r="AA44" s="61"/>
      <c r="AB44" s="60"/>
      <c r="AC44" s="62"/>
      <c r="AD44" s="59"/>
      <c r="AE44" s="60"/>
      <c r="AF44" s="61"/>
      <c r="AG44" s="60"/>
      <c r="AH44" s="62"/>
      <c r="AI44" s="59"/>
      <c r="AJ44" s="63"/>
      <c r="AK44" s="61"/>
      <c r="AL44" s="64"/>
      <c r="AM44" s="62"/>
    </row>
    <row r="45" spans="2:39" ht="12.75" customHeight="1" x14ac:dyDescent="0.2">
      <c r="B45" s="229"/>
      <c r="C45" s="229"/>
      <c r="D45" s="74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75"/>
      <c r="P45" s="231"/>
      <c r="Q45" s="232"/>
      <c r="R45" s="76"/>
      <c r="S45" s="77"/>
      <c r="T45" s="78"/>
      <c r="U45" s="78"/>
      <c r="V45" s="78"/>
      <c r="W45" s="79"/>
      <c r="Y45" s="59"/>
      <c r="Z45" s="60"/>
      <c r="AA45" s="61"/>
      <c r="AB45" s="60"/>
      <c r="AC45" s="62"/>
      <c r="AD45" s="59"/>
      <c r="AE45" s="60"/>
      <c r="AF45" s="61"/>
      <c r="AG45" s="60"/>
      <c r="AH45" s="62"/>
      <c r="AI45" s="59"/>
      <c r="AJ45" s="63"/>
      <c r="AK45" s="61"/>
      <c r="AL45" s="64"/>
      <c r="AM45" s="62"/>
    </row>
    <row r="46" spans="2:39" x14ac:dyDescent="0.2">
      <c r="B46" s="229"/>
      <c r="C46" s="229"/>
      <c r="D46" s="74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75"/>
      <c r="P46" s="231"/>
      <c r="Q46" s="232"/>
      <c r="R46" s="76"/>
      <c r="S46" s="77"/>
      <c r="T46" s="78"/>
      <c r="U46" s="78"/>
      <c r="V46" s="78"/>
      <c r="W46" s="79"/>
      <c r="Y46" s="59"/>
      <c r="Z46" s="60"/>
      <c r="AA46" s="61"/>
      <c r="AB46" s="60"/>
      <c r="AC46" s="62"/>
      <c r="AD46" s="59"/>
      <c r="AE46" s="60"/>
      <c r="AF46" s="61"/>
      <c r="AG46" s="60"/>
      <c r="AH46" s="62"/>
      <c r="AI46" s="59"/>
      <c r="AJ46" s="63"/>
      <c r="AK46" s="61"/>
      <c r="AL46" s="64"/>
      <c r="AM46" s="62"/>
    </row>
    <row r="47" spans="2:39" x14ac:dyDescent="0.2">
      <c r="B47" s="229"/>
      <c r="C47" s="229"/>
      <c r="D47" s="74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75"/>
      <c r="P47" s="231"/>
      <c r="Q47" s="232"/>
      <c r="R47" s="76"/>
      <c r="S47" s="77"/>
      <c r="T47" s="78"/>
      <c r="U47" s="78"/>
      <c r="V47" s="78"/>
      <c r="W47" s="79"/>
      <c r="Y47" s="59"/>
      <c r="Z47" s="60"/>
      <c r="AA47" s="61"/>
      <c r="AB47" s="60"/>
      <c r="AC47" s="62"/>
      <c r="AD47" s="59"/>
      <c r="AE47" s="60"/>
      <c r="AF47" s="61"/>
      <c r="AG47" s="60"/>
      <c r="AH47" s="62"/>
      <c r="AI47" s="59"/>
      <c r="AJ47" s="63"/>
      <c r="AK47" s="61"/>
      <c r="AL47" s="64"/>
      <c r="AM47" s="62"/>
    </row>
    <row r="48" spans="2:39" x14ac:dyDescent="0.2">
      <c r="B48" s="229"/>
      <c r="C48" s="229"/>
      <c r="D48" s="74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75"/>
      <c r="P48" s="231"/>
      <c r="Q48" s="232"/>
      <c r="R48" s="76"/>
      <c r="S48" s="77"/>
      <c r="T48" s="78"/>
      <c r="U48" s="78"/>
      <c r="V48" s="78"/>
      <c r="W48" s="79"/>
      <c r="Y48" s="59"/>
      <c r="Z48" s="60"/>
      <c r="AA48" s="61"/>
      <c r="AB48" s="60"/>
      <c r="AC48" s="62"/>
      <c r="AD48" s="59"/>
      <c r="AE48" s="60"/>
      <c r="AF48" s="61"/>
      <c r="AG48" s="60"/>
      <c r="AH48" s="62"/>
      <c r="AI48" s="59"/>
      <c r="AJ48" s="63"/>
      <c r="AK48" s="61"/>
      <c r="AL48" s="64"/>
      <c r="AM48" s="62"/>
    </row>
    <row r="49" spans="2:55" x14ac:dyDescent="0.2">
      <c r="B49" s="229"/>
      <c r="C49" s="229"/>
      <c r="D49" s="74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75"/>
      <c r="P49" s="231"/>
      <c r="Q49" s="232"/>
      <c r="R49" s="76"/>
      <c r="S49" s="77"/>
      <c r="T49" s="78"/>
      <c r="U49" s="78"/>
      <c r="V49" s="78"/>
      <c r="W49" s="79"/>
      <c r="Y49" s="59"/>
      <c r="Z49" s="60"/>
      <c r="AA49" s="61"/>
      <c r="AB49" s="60"/>
      <c r="AC49" s="62"/>
      <c r="AD49" s="59"/>
      <c r="AE49" s="60"/>
      <c r="AF49" s="61"/>
      <c r="AG49" s="60"/>
      <c r="AH49" s="62"/>
      <c r="AI49" s="59"/>
      <c r="AJ49" s="63"/>
      <c r="AK49" s="61"/>
      <c r="AL49" s="64"/>
      <c r="AM49" s="62"/>
    </row>
    <row r="50" spans="2:55" x14ac:dyDescent="0.2">
      <c r="B50" s="229"/>
      <c r="C50" s="229"/>
      <c r="D50" s="74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75"/>
      <c r="P50" s="231"/>
      <c r="Q50" s="232"/>
      <c r="R50" s="76"/>
      <c r="S50" s="77"/>
      <c r="T50" s="78"/>
      <c r="U50" s="78"/>
      <c r="V50" s="78"/>
      <c r="W50" s="79"/>
      <c r="Y50" s="59"/>
      <c r="Z50" s="60"/>
      <c r="AA50" s="61"/>
      <c r="AB50" s="60"/>
      <c r="AC50" s="62"/>
      <c r="AD50" s="59"/>
      <c r="AE50" s="60"/>
      <c r="AF50" s="61"/>
      <c r="AG50" s="60"/>
      <c r="AH50" s="62"/>
      <c r="AI50" s="59"/>
      <c r="AJ50" s="63"/>
      <c r="AK50" s="61"/>
      <c r="AL50" s="64"/>
      <c r="AM50" s="62"/>
    </row>
    <row r="51" spans="2:55" x14ac:dyDescent="0.2">
      <c r="B51" s="229"/>
      <c r="C51" s="229"/>
      <c r="D51" s="74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75"/>
      <c r="P51" s="231"/>
      <c r="Q51" s="232"/>
      <c r="R51" s="76"/>
      <c r="S51" s="77"/>
      <c r="T51" s="78"/>
      <c r="U51" s="78"/>
      <c r="V51" s="78"/>
      <c r="W51" s="79"/>
      <c r="Y51" s="59"/>
      <c r="Z51" s="60"/>
      <c r="AA51" s="61"/>
      <c r="AB51" s="60"/>
      <c r="AC51" s="62"/>
      <c r="AD51" s="59"/>
      <c r="AE51" s="60"/>
      <c r="AF51" s="61"/>
      <c r="AG51" s="60"/>
      <c r="AH51" s="62"/>
      <c r="AI51" s="59"/>
      <c r="AJ51" s="63"/>
      <c r="AK51" s="61"/>
      <c r="AL51" s="64"/>
      <c r="AM51" s="62"/>
    </row>
    <row r="52" spans="2:55" x14ac:dyDescent="0.2">
      <c r="B52" s="229"/>
      <c r="C52" s="229"/>
      <c r="D52" s="74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75"/>
      <c r="P52" s="244"/>
      <c r="Q52" s="245"/>
      <c r="R52" s="76"/>
      <c r="S52" s="77"/>
      <c r="T52" s="78"/>
      <c r="U52" s="78"/>
      <c r="V52" s="78"/>
      <c r="W52" s="79"/>
      <c r="Y52" s="59"/>
      <c r="Z52" s="60"/>
      <c r="AA52" s="61"/>
      <c r="AB52" s="60"/>
      <c r="AC52" s="62"/>
      <c r="AD52" s="59"/>
      <c r="AE52" s="60"/>
      <c r="AF52" s="61"/>
      <c r="AG52" s="60"/>
      <c r="AH52" s="62"/>
      <c r="AI52" s="59"/>
      <c r="AJ52" s="63"/>
      <c r="AK52" s="61"/>
      <c r="AL52" s="64"/>
      <c r="AM52" s="62"/>
    </row>
    <row r="53" spans="2:55" x14ac:dyDescent="0.2">
      <c r="B53" s="80"/>
      <c r="C53" s="246" t="s">
        <v>99</v>
      </c>
      <c r="D53" s="247"/>
      <c r="E53" s="248"/>
      <c r="F53" s="81"/>
      <c r="G53" s="226"/>
      <c r="H53" s="226"/>
      <c r="I53" s="226"/>
      <c r="J53" s="226"/>
      <c r="K53" s="226"/>
      <c r="L53" s="226"/>
      <c r="M53" s="226"/>
      <c r="N53" s="226"/>
      <c r="O53" s="69"/>
      <c r="P53" s="82"/>
      <c r="Q53" s="69"/>
      <c r="R53" s="69"/>
      <c r="S53" s="81"/>
      <c r="T53" s="83"/>
      <c r="U53" s="71"/>
      <c r="V53" s="72"/>
      <c r="W53" s="83"/>
      <c r="Y53" s="59"/>
      <c r="Z53" s="60"/>
      <c r="AA53" s="61"/>
      <c r="AB53" s="60"/>
      <c r="AC53" s="62"/>
      <c r="AD53" s="59"/>
      <c r="AE53" s="60"/>
      <c r="AF53" s="61"/>
      <c r="AG53" s="60"/>
      <c r="AH53" s="62"/>
      <c r="AI53" s="59"/>
      <c r="AJ53" s="63"/>
      <c r="AK53" s="61"/>
      <c r="AL53" s="64"/>
      <c r="AM53" s="62"/>
    </row>
    <row r="54" spans="2:55" ht="12.75" customHeight="1" x14ac:dyDescent="0.2">
      <c r="B54" s="84"/>
      <c r="C54" s="249" t="s">
        <v>100</v>
      </c>
      <c r="D54" s="250"/>
      <c r="E54" s="251"/>
      <c r="F54" s="85"/>
      <c r="G54" s="252"/>
      <c r="H54" s="252"/>
      <c r="I54" s="252"/>
      <c r="J54" s="252"/>
      <c r="K54" s="252"/>
      <c r="L54" s="252"/>
      <c r="M54" s="252"/>
      <c r="N54" s="252"/>
      <c r="O54" s="86"/>
      <c r="P54" s="87"/>
      <c r="Q54" s="86"/>
      <c r="R54" s="86"/>
      <c r="S54" s="88"/>
      <c r="T54" s="89"/>
      <c r="U54" s="90"/>
      <c r="V54" s="91"/>
      <c r="W54" s="89"/>
      <c r="X54" s="92"/>
      <c r="Y54" s="93"/>
      <c r="Z54" s="94"/>
      <c r="AA54" s="95"/>
      <c r="AB54" s="94"/>
      <c r="AC54" s="96"/>
      <c r="AD54" s="93"/>
      <c r="AE54" s="94"/>
      <c r="AF54" s="95"/>
      <c r="AG54" s="94"/>
      <c r="AH54" s="96"/>
      <c r="AI54" s="93"/>
      <c r="AJ54" s="97"/>
      <c r="AK54" s="95"/>
      <c r="AL54" s="98"/>
      <c r="AM54" s="96"/>
    </row>
    <row r="55" spans="2:55" ht="3" customHeight="1" x14ac:dyDescent="0.2">
      <c r="B55" s="99"/>
      <c r="C55" s="100"/>
      <c r="D55" s="259" t="s">
        <v>102</v>
      </c>
      <c r="E55" s="259"/>
      <c r="F55" s="259"/>
      <c r="G55" s="259"/>
      <c r="H55" s="259"/>
      <c r="I55" s="259"/>
      <c r="J55" s="260" t="s">
        <v>103</v>
      </c>
      <c r="K55" s="260"/>
      <c r="L55" s="260"/>
      <c r="M55" s="260"/>
      <c r="N55" s="101"/>
      <c r="O55" s="101"/>
      <c r="P55" s="101"/>
      <c r="Q55" s="101"/>
      <c r="R55" s="101"/>
      <c r="S55" s="101"/>
      <c r="T55" s="260" t="s">
        <v>104</v>
      </c>
      <c r="U55" s="260"/>
      <c r="V55" s="260"/>
      <c r="Z55" s="35"/>
      <c r="AA55" s="34"/>
      <c r="AB55" s="41"/>
      <c r="AC55" s="41"/>
      <c r="AD55" s="41"/>
      <c r="AE55" s="41"/>
      <c r="AF55" s="41"/>
      <c r="AG55" s="41"/>
      <c r="AH55" s="41"/>
      <c r="AI55" s="41"/>
      <c r="AJ55" s="102"/>
      <c r="AK55" s="41"/>
      <c r="AL55" s="41"/>
      <c r="AM55" s="33"/>
      <c r="AR55" s="30"/>
      <c r="AU55" s="103"/>
      <c r="AV55" s="104"/>
      <c r="AW55" s="104"/>
      <c r="AX55" s="104"/>
      <c r="AY55" s="104"/>
      <c r="AZ55" s="104"/>
      <c r="BA55" s="104"/>
      <c r="BB55" s="30"/>
      <c r="BC55" s="27"/>
    </row>
    <row r="56" spans="2:55" ht="10.5" customHeight="1" x14ac:dyDescent="0.2">
      <c r="B56" s="34"/>
      <c r="D56" s="256"/>
      <c r="E56" s="256"/>
      <c r="F56" s="256"/>
      <c r="G56" s="256"/>
      <c r="H56" s="256"/>
      <c r="I56" s="256"/>
      <c r="J56" s="257"/>
      <c r="K56" s="257"/>
      <c r="L56" s="257"/>
      <c r="M56" s="257"/>
      <c r="N56" s="258"/>
      <c r="O56" s="258"/>
      <c r="P56" s="258"/>
      <c r="Q56" s="28"/>
      <c r="T56" s="257"/>
      <c r="U56" s="257"/>
      <c r="V56" s="257"/>
      <c r="W56" s="258"/>
      <c r="X56" s="258"/>
      <c r="Y56" s="258"/>
      <c r="AA56" s="34"/>
      <c r="AB56" s="253" t="s">
        <v>105</v>
      </c>
      <c r="AC56" s="253"/>
      <c r="AD56" s="253"/>
      <c r="AE56" s="253"/>
      <c r="AF56" s="253"/>
      <c r="AG56" s="253"/>
      <c r="AH56" s="253"/>
      <c r="AI56" s="105"/>
      <c r="AJ56" s="254" t="s">
        <v>106</v>
      </c>
      <c r="AK56" s="253"/>
      <c r="AL56" s="253"/>
      <c r="AM56" s="255"/>
    </row>
    <row r="57" spans="2:55" ht="3" customHeight="1" x14ac:dyDescent="0.2">
      <c r="B57" s="34"/>
      <c r="D57" s="256" t="s">
        <v>107</v>
      </c>
      <c r="E57" s="256"/>
      <c r="F57" s="256"/>
      <c r="G57" s="256"/>
      <c r="H57" s="256"/>
      <c r="I57" s="256"/>
      <c r="J57" s="257" t="s">
        <v>103</v>
      </c>
      <c r="K57" s="257"/>
      <c r="L57" s="257"/>
      <c r="M57" s="257"/>
      <c r="N57" s="28"/>
      <c r="O57" s="28"/>
      <c r="P57" s="28"/>
      <c r="Q57" s="28"/>
      <c r="T57" s="257" t="s">
        <v>104</v>
      </c>
      <c r="U57" s="257"/>
      <c r="V57" s="257"/>
      <c r="W57" s="28"/>
      <c r="X57" s="28"/>
      <c r="Y57" s="28"/>
      <c r="AA57" s="34"/>
      <c r="AB57" s="253"/>
      <c r="AC57" s="253"/>
      <c r="AD57" s="253"/>
      <c r="AE57" s="253"/>
      <c r="AF57" s="253"/>
      <c r="AG57" s="253"/>
      <c r="AH57" s="253"/>
      <c r="AI57" s="105"/>
      <c r="AJ57" s="254"/>
      <c r="AK57" s="253"/>
      <c r="AL57" s="253"/>
      <c r="AM57" s="255"/>
    </row>
    <row r="58" spans="2:55" ht="10.5" customHeight="1" x14ac:dyDescent="0.2">
      <c r="B58" s="34"/>
      <c r="D58" s="256"/>
      <c r="E58" s="256"/>
      <c r="F58" s="256"/>
      <c r="G58" s="256"/>
      <c r="H58" s="256"/>
      <c r="I58" s="256"/>
      <c r="J58" s="257"/>
      <c r="K58" s="257"/>
      <c r="L58" s="257"/>
      <c r="M58" s="257"/>
      <c r="N58" s="258"/>
      <c r="O58" s="258"/>
      <c r="P58" s="258"/>
      <c r="Q58" s="28"/>
      <c r="T58" s="257"/>
      <c r="U58" s="257"/>
      <c r="V58" s="257"/>
      <c r="W58" s="258"/>
      <c r="X58" s="258"/>
      <c r="Y58" s="258"/>
      <c r="AA58" s="34"/>
      <c r="AB58" s="253"/>
      <c r="AC58" s="253"/>
      <c r="AD58" s="253"/>
      <c r="AE58" s="253"/>
      <c r="AF58" s="253"/>
      <c r="AG58" s="253"/>
      <c r="AH58" s="253"/>
      <c r="AI58" s="105"/>
      <c r="AJ58" s="254"/>
      <c r="AK58" s="253"/>
      <c r="AL58" s="253"/>
      <c r="AM58" s="255"/>
    </row>
    <row r="59" spans="2:55" ht="3" customHeight="1" x14ac:dyDescent="0.2">
      <c r="B59" s="34"/>
      <c r="D59" s="256" t="s">
        <v>31</v>
      </c>
      <c r="E59" s="256"/>
      <c r="F59" s="256"/>
      <c r="G59" s="256"/>
      <c r="H59" s="256"/>
      <c r="I59" s="256"/>
      <c r="J59" s="256" t="s">
        <v>78</v>
      </c>
      <c r="K59" s="256"/>
      <c r="L59" s="256"/>
      <c r="M59" s="256"/>
      <c r="N59" s="28"/>
      <c r="O59" s="28"/>
      <c r="P59" s="28"/>
      <c r="Q59" s="28"/>
      <c r="T59" s="256" t="s">
        <v>79</v>
      </c>
      <c r="U59" s="256"/>
      <c r="V59" s="256"/>
      <c r="W59" s="28"/>
      <c r="X59" s="28"/>
      <c r="Y59" s="28"/>
      <c r="AA59" s="34"/>
      <c r="AB59" s="106"/>
      <c r="AC59" s="106"/>
      <c r="AD59" s="106"/>
      <c r="AE59" s="106"/>
      <c r="AF59" s="106"/>
      <c r="AG59" s="106"/>
      <c r="AH59" s="106"/>
      <c r="AI59" s="106"/>
      <c r="AJ59" s="107"/>
      <c r="AK59" s="106"/>
      <c r="AL59" s="106"/>
      <c r="AM59" s="35"/>
      <c r="AR59" s="30"/>
      <c r="AU59" s="103"/>
      <c r="AV59" s="104"/>
      <c r="AW59" s="104"/>
      <c r="AX59" s="104"/>
      <c r="AY59" s="104"/>
      <c r="AZ59" s="104"/>
      <c r="BA59" s="104"/>
      <c r="BB59" s="30"/>
      <c r="BC59" s="27"/>
    </row>
    <row r="60" spans="2:55" ht="12.75" customHeight="1" x14ac:dyDescent="0.2">
      <c r="B60" s="34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8"/>
      <c r="O60" s="258"/>
      <c r="P60" s="258"/>
      <c r="Q60" s="28"/>
      <c r="T60" s="256"/>
      <c r="U60" s="256"/>
      <c r="V60" s="256"/>
      <c r="W60" s="108"/>
      <c r="X60" s="108"/>
      <c r="Y60" s="108"/>
      <c r="AA60" s="34"/>
      <c r="AB60" s="106"/>
      <c r="AC60" s="106"/>
      <c r="AD60" s="106"/>
      <c r="AE60" s="106"/>
      <c r="AF60" s="106"/>
      <c r="AG60" s="106"/>
      <c r="AH60" s="106"/>
      <c r="AI60" s="106"/>
      <c r="AJ60" s="107"/>
      <c r="AK60" s="109"/>
      <c r="AL60" s="110"/>
      <c r="AM60" s="35"/>
    </row>
    <row r="61" spans="2:55" ht="3" customHeight="1" x14ac:dyDescent="0.2">
      <c r="B61" s="34"/>
      <c r="D61" s="256" t="s">
        <v>108</v>
      </c>
      <c r="E61" s="256"/>
      <c r="F61" s="256"/>
      <c r="G61" s="256"/>
      <c r="H61" s="256"/>
      <c r="I61" s="256"/>
      <c r="J61" s="256"/>
      <c r="K61" s="256"/>
      <c r="L61" s="256"/>
      <c r="M61" s="256"/>
      <c r="N61" s="28"/>
      <c r="O61" s="28"/>
      <c r="P61" s="28"/>
      <c r="Q61" s="28"/>
      <c r="AA61" s="34"/>
      <c r="AB61" s="111"/>
      <c r="AJ61" s="34"/>
      <c r="AK61" s="34"/>
      <c r="AL61" s="35"/>
      <c r="AM61" s="35"/>
    </row>
    <row r="62" spans="2:55" ht="10.5" customHeight="1" x14ac:dyDescent="0.2">
      <c r="B62" s="34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AA62" s="34"/>
      <c r="AB62" s="112"/>
      <c r="AC62" s="112"/>
      <c r="AD62" s="112"/>
      <c r="AE62" s="112"/>
      <c r="AF62" s="112"/>
      <c r="AG62" s="112"/>
      <c r="AH62" s="112"/>
      <c r="AI62" s="113"/>
      <c r="AJ62" s="114"/>
      <c r="AK62" s="65"/>
      <c r="AL62" s="67"/>
      <c r="AM62" s="35"/>
    </row>
    <row r="63" spans="2:55" ht="3" customHeight="1" x14ac:dyDescent="0.2">
      <c r="B63" s="36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7"/>
      <c r="AA63" s="36"/>
      <c r="AB63" s="29"/>
      <c r="AC63" s="29"/>
      <c r="AD63" s="29"/>
      <c r="AE63" s="29"/>
      <c r="AF63" s="29"/>
      <c r="AG63" s="115"/>
      <c r="AH63" s="115"/>
      <c r="AI63" s="29"/>
      <c r="AJ63" s="36"/>
      <c r="AK63" s="116"/>
      <c r="AL63" s="116"/>
      <c r="AM63" s="37"/>
    </row>
    <row r="64" spans="2:55" ht="2.25" customHeight="1" x14ac:dyDescent="0.2">
      <c r="B64" s="10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17"/>
      <c r="AB64" s="117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3"/>
    </row>
    <row r="65" spans="2:56" ht="12.75" customHeight="1" x14ac:dyDescent="0.2">
      <c r="B65" s="261" t="s">
        <v>109</v>
      </c>
      <c r="C65" s="262"/>
      <c r="D65" s="262"/>
      <c r="E65" s="262"/>
      <c r="F65" s="262"/>
      <c r="G65" s="262"/>
      <c r="H65" s="262"/>
      <c r="I65" s="262"/>
      <c r="J65" s="263" t="str">
        <f>VLOOKUP(H1,AS:BE,9,0)</f>
        <v>HAHI</v>
      </c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198"/>
      <c r="V65" s="198"/>
      <c r="W65" s="198"/>
      <c r="AF65" s="28"/>
      <c r="AG65" s="28"/>
      <c r="AH65" s="28"/>
      <c r="AI65" s="28"/>
      <c r="AJ65" s="28"/>
      <c r="AK65" s="28"/>
      <c r="AL65" s="28"/>
      <c r="AM65" s="35"/>
    </row>
    <row r="66" spans="2:56" ht="3" customHeight="1" x14ac:dyDescent="0.2">
      <c r="B66" s="118"/>
      <c r="C66" s="101"/>
      <c r="D66" s="101"/>
      <c r="E66" s="101"/>
      <c r="F66" s="101"/>
      <c r="G66" s="101"/>
      <c r="H66" s="101"/>
      <c r="I66" s="101"/>
      <c r="J66" s="119"/>
      <c r="AM66" s="35"/>
    </row>
    <row r="67" spans="2:56" ht="2.25" customHeight="1" x14ac:dyDescent="0.2">
      <c r="B67" s="118"/>
      <c r="C67" s="101"/>
      <c r="D67" s="101"/>
      <c r="E67" s="101"/>
      <c r="F67" s="101"/>
      <c r="G67" s="101"/>
      <c r="H67" s="101"/>
      <c r="I67" s="101"/>
      <c r="J67" s="119"/>
      <c r="AA67" s="120"/>
      <c r="AB67" s="120"/>
      <c r="AM67" s="35"/>
    </row>
    <row r="68" spans="2:56" ht="12.75" customHeight="1" x14ac:dyDescent="0.2">
      <c r="B68" s="261" t="s">
        <v>110</v>
      </c>
      <c r="C68" s="262"/>
      <c r="D68" s="262"/>
      <c r="E68" s="262"/>
      <c r="F68" s="262"/>
      <c r="G68" s="262"/>
      <c r="H68" s="262"/>
      <c r="I68" s="262"/>
      <c r="J68" s="263" t="str">
        <f>VLOOKUP(H1,AS:BE,9,0)</f>
        <v>HAHI</v>
      </c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198" t="s">
        <v>83</v>
      </c>
      <c r="V68" s="198"/>
      <c r="W68" s="198"/>
      <c r="X68" s="78"/>
      <c r="Z68" s="78"/>
      <c r="AA68" s="78"/>
      <c r="AB68" s="78"/>
      <c r="AC68" s="78"/>
      <c r="AD68" s="78"/>
      <c r="AF68" s="112"/>
      <c r="AG68" s="112"/>
      <c r="AH68" s="112"/>
      <c r="AI68" s="112"/>
      <c r="AJ68" s="112"/>
      <c r="AK68" s="112"/>
      <c r="AL68" s="112"/>
      <c r="AM68" s="35"/>
    </row>
    <row r="69" spans="2:56" ht="3" customHeight="1" x14ac:dyDescent="0.2">
      <c r="B69" s="34"/>
      <c r="J69" s="119"/>
      <c r="AM69" s="35"/>
    </row>
    <row r="70" spans="2:56" ht="2.25" customHeight="1" x14ac:dyDescent="0.2">
      <c r="B70" s="34"/>
      <c r="J70" s="119"/>
      <c r="AA70" s="120"/>
      <c r="AB70" s="120"/>
      <c r="AM70" s="35"/>
    </row>
    <row r="71" spans="2:56" ht="12.75" customHeight="1" x14ac:dyDescent="0.2">
      <c r="B71" s="261" t="s">
        <v>111</v>
      </c>
      <c r="C71" s="262"/>
      <c r="D71" s="262"/>
      <c r="E71" s="262"/>
      <c r="F71" s="262"/>
      <c r="G71" s="262"/>
      <c r="H71" s="262"/>
      <c r="I71" s="262"/>
      <c r="J71" s="263" t="str">
        <f>VLOOKUP(H1,AS:BE,9,0)</f>
        <v>HAHI</v>
      </c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198"/>
      <c r="V71" s="198"/>
      <c r="W71" s="198"/>
      <c r="AF71" s="28"/>
      <c r="AG71" s="28"/>
      <c r="AH71" s="28"/>
      <c r="AI71" s="28"/>
      <c r="AJ71" s="28"/>
      <c r="AK71" s="28"/>
      <c r="AL71" s="28"/>
      <c r="AM71" s="35"/>
    </row>
    <row r="72" spans="2:56" ht="2.25" customHeight="1" x14ac:dyDescent="0.2">
      <c r="B72" s="34"/>
      <c r="J72" s="119"/>
      <c r="AA72" s="120"/>
      <c r="AB72" s="120"/>
      <c r="AM72" s="35"/>
    </row>
    <row r="73" spans="2:56" ht="12.75" customHeight="1" x14ac:dyDescent="0.2">
      <c r="B73" s="261" t="s">
        <v>112</v>
      </c>
      <c r="C73" s="262"/>
      <c r="D73" s="262"/>
      <c r="E73" s="262"/>
      <c r="F73" s="262"/>
      <c r="G73" s="262"/>
      <c r="H73" s="262"/>
      <c r="I73" s="262"/>
      <c r="J73" s="263" t="str">
        <f>VLOOKUP(H1,AS:BE,9,0)</f>
        <v>HAHI</v>
      </c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198" t="s">
        <v>86</v>
      </c>
      <c r="V73" s="198"/>
      <c r="W73" s="198"/>
      <c r="X73" s="78"/>
      <c r="Z73" s="78"/>
      <c r="AA73" s="78"/>
      <c r="AB73" s="78"/>
      <c r="AC73" s="78"/>
      <c r="AD73" s="78"/>
      <c r="AF73" s="112"/>
      <c r="AG73" s="112"/>
      <c r="AH73" s="112"/>
      <c r="AI73" s="112"/>
      <c r="AJ73" s="112"/>
      <c r="AK73" s="112"/>
      <c r="AL73" s="112"/>
      <c r="AM73" s="35"/>
    </row>
    <row r="74" spans="2:56" ht="3" customHeight="1" x14ac:dyDescent="0.2">
      <c r="B74" s="36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37"/>
      <c r="AR74" s="30"/>
      <c r="AU74" s="103"/>
      <c r="AV74" s="104"/>
      <c r="AW74" s="104"/>
      <c r="AX74" s="104"/>
      <c r="AY74" s="104"/>
      <c r="AZ74" s="104"/>
      <c r="BA74" s="104"/>
      <c r="BB74" s="30"/>
      <c r="BC74" s="27"/>
    </row>
    <row r="75" spans="2:56" s="121" customFormat="1" x14ac:dyDescent="0.2">
      <c r="B75" s="121" t="s">
        <v>113</v>
      </c>
      <c r="AM75" s="122" t="s">
        <v>133</v>
      </c>
      <c r="AP75" s="123"/>
      <c r="AQ75" s="124"/>
      <c r="AR75" s="30"/>
      <c r="AS75" s="24"/>
      <c r="AT75" s="28"/>
      <c r="AU75" s="103"/>
      <c r="AV75" s="104"/>
      <c r="AW75" s="104"/>
      <c r="AX75" s="104"/>
      <c r="AY75" s="104"/>
      <c r="AZ75" s="104"/>
      <c r="BA75" s="104"/>
      <c r="BB75" s="30"/>
      <c r="BC75" s="27"/>
      <c r="BD75" s="24"/>
    </row>
    <row r="76" spans="2:56" x14ac:dyDescent="0.2">
      <c r="AR76" s="30"/>
      <c r="AU76" s="103"/>
      <c r="AV76" s="104"/>
      <c r="AW76" s="104"/>
      <c r="AX76" s="104"/>
      <c r="AY76" s="104"/>
      <c r="AZ76" s="104"/>
      <c r="BA76" s="104"/>
      <c r="BB76" s="30"/>
      <c r="BC76" s="27"/>
    </row>
    <row r="77" spans="2:56" x14ac:dyDescent="0.2">
      <c r="AR77" s="30"/>
      <c r="AU77" s="103"/>
      <c r="AV77" s="104"/>
      <c r="AW77" s="104"/>
      <c r="AX77" s="104"/>
      <c r="AY77" s="104"/>
      <c r="AZ77" s="104"/>
      <c r="BA77" s="104"/>
      <c r="BB77" s="30"/>
      <c r="BC77" s="27"/>
    </row>
    <row r="78" spans="2:56" x14ac:dyDescent="0.2">
      <c r="AR78" s="30"/>
      <c r="AU78" s="103"/>
      <c r="AV78" s="104"/>
      <c r="AW78" s="104"/>
      <c r="AX78" s="104"/>
      <c r="AY78" s="104"/>
      <c r="AZ78" s="104"/>
      <c r="BA78" s="104"/>
      <c r="BB78" s="30"/>
      <c r="BC78" s="27"/>
    </row>
    <row r="79" spans="2:56" x14ac:dyDescent="0.2">
      <c r="AR79" s="30"/>
      <c r="AU79" s="103"/>
      <c r="AV79" s="104"/>
      <c r="AW79" s="104"/>
      <c r="AX79" s="104"/>
      <c r="AY79" s="104"/>
      <c r="AZ79" s="104"/>
      <c r="BA79" s="104"/>
      <c r="BB79" s="30"/>
      <c r="BC79" s="27"/>
    </row>
    <row r="80" spans="2:56" x14ac:dyDescent="0.2">
      <c r="AR80" s="30"/>
      <c r="AU80" s="103"/>
      <c r="AV80" s="104"/>
      <c r="AW80" s="104"/>
      <c r="AX80" s="104"/>
      <c r="AY80" s="104"/>
      <c r="AZ80" s="104"/>
      <c r="BA80" s="104"/>
      <c r="BB80" s="30"/>
      <c r="BC80" s="27"/>
    </row>
    <row r="81" spans="44:55" x14ac:dyDescent="0.2">
      <c r="AR81" s="30"/>
      <c r="AU81" s="103"/>
      <c r="AV81" s="104"/>
      <c r="AW81" s="104"/>
      <c r="AX81" s="104"/>
      <c r="AY81" s="104"/>
      <c r="AZ81" s="104"/>
      <c r="BA81" s="104"/>
      <c r="BB81" s="30"/>
      <c r="BC81" s="27"/>
    </row>
    <row r="82" spans="44:55" x14ac:dyDescent="0.2">
      <c r="AR82" s="30"/>
      <c r="AU82" s="103"/>
      <c r="AV82" s="104"/>
      <c r="AW82" s="104"/>
      <c r="AX82" s="104"/>
      <c r="AY82" s="104"/>
      <c r="AZ82" s="104"/>
      <c r="BA82" s="104"/>
      <c r="BB82" s="30"/>
      <c r="BC82" s="27"/>
    </row>
    <row r="83" spans="44:55" x14ac:dyDescent="0.2">
      <c r="AR83" s="30"/>
      <c r="AU83" s="103"/>
      <c r="AV83" s="104"/>
      <c r="AW83" s="104"/>
      <c r="AX83" s="104"/>
      <c r="AY83" s="104"/>
      <c r="AZ83" s="104"/>
      <c r="BA83" s="104"/>
      <c r="BB83" s="30"/>
      <c r="BC83" s="27"/>
    </row>
    <row r="84" spans="44:55" x14ac:dyDescent="0.2">
      <c r="AR84" s="30"/>
      <c r="AU84" s="103"/>
      <c r="AV84" s="104"/>
      <c r="AW84" s="104"/>
      <c r="AX84" s="104"/>
      <c r="AY84" s="104"/>
      <c r="AZ84" s="104"/>
      <c r="BA84" s="104"/>
    </row>
    <row r="85" spans="44:55" x14ac:dyDescent="0.2">
      <c r="AR85" s="30"/>
      <c r="AU85" s="103"/>
      <c r="AV85" s="104"/>
      <c r="AW85" s="104"/>
      <c r="AX85" s="104"/>
      <c r="AY85" s="104"/>
      <c r="AZ85" s="104"/>
      <c r="BA85" s="104"/>
    </row>
    <row r="86" spans="44:55" x14ac:dyDescent="0.2">
      <c r="AR86" s="30"/>
      <c r="AU86" s="103"/>
      <c r="AV86" s="104"/>
      <c r="AW86" s="104"/>
      <c r="AX86" s="104"/>
      <c r="AY86" s="104"/>
      <c r="AZ86" s="104"/>
      <c r="BA86" s="104"/>
    </row>
    <row r="87" spans="44:55" x14ac:dyDescent="0.2">
      <c r="AR87" s="30"/>
      <c r="AU87" s="103"/>
      <c r="AV87" s="104"/>
      <c r="AW87" s="104"/>
      <c r="AX87" s="104"/>
      <c r="AY87" s="104"/>
      <c r="AZ87" s="104"/>
      <c r="BA87" s="104"/>
    </row>
    <row r="101" spans="44:56" x14ac:dyDescent="0.2">
      <c r="AR101" s="30"/>
      <c r="AT101" s="31"/>
    </row>
    <row r="102" spans="44:56" x14ac:dyDescent="0.2">
      <c r="AR102" s="30"/>
      <c r="AT102" s="31"/>
    </row>
    <row r="103" spans="44:56" x14ac:dyDescent="0.2">
      <c r="AR103" s="30" t="s">
        <v>114</v>
      </c>
      <c r="AS103" s="24" t="s">
        <v>115</v>
      </c>
      <c r="AT103" s="28" t="s">
        <v>27</v>
      </c>
      <c r="AU103" s="30" t="s">
        <v>28</v>
      </c>
      <c r="AV103" s="24" t="s">
        <v>29</v>
      </c>
      <c r="AW103" s="24" t="s">
        <v>34</v>
      </c>
      <c r="AX103" s="24" t="s">
        <v>38</v>
      </c>
      <c r="AY103" s="24" t="s">
        <v>116</v>
      </c>
      <c r="AZ103" s="24" t="s">
        <v>117</v>
      </c>
      <c r="BA103" s="24" t="s">
        <v>24</v>
      </c>
      <c r="BB103" s="24" t="s">
        <v>118</v>
      </c>
      <c r="BC103" s="24" t="s">
        <v>119</v>
      </c>
      <c r="BD103" s="24" t="s">
        <v>120</v>
      </c>
    </row>
    <row r="104" spans="44:56" x14ac:dyDescent="0.2">
      <c r="AR104" s="30" t="str">
        <f>'W14 Version 1'!A18</f>
        <v>W14</v>
      </c>
      <c r="AS104" s="24">
        <f>'W14 Version 1'!D18</f>
        <v>1</v>
      </c>
      <c r="AT104" s="28" t="str">
        <f>'W14 Version 1'!F18</f>
        <v>A</v>
      </c>
      <c r="AU104" s="103" t="str">
        <f>'W14 Version 1'!I18</f>
        <v>09:30</v>
      </c>
      <c r="AV104" s="104">
        <f>'W14 Version 1'!L18</f>
        <v>1</v>
      </c>
      <c r="AW104" s="104" t="str">
        <f>'W14 Version 1'!N18</f>
        <v>ATSV</v>
      </c>
      <c r="AX104" s="104" t="str">
        <f>'W14 Version 1'!R18</f>
        <v>RIST</v>
      </c>
      <c r="AY104" s="104" t="str">
        <f>'W14 Version 1'!AB18</f>
        <v>HAHI</v>
      </c>
      <c r="AZ104" s="104" t="str">
        <f>'W14 Version 1'!AF18</f>
        <v>MTVL2</v>
      </c>
      <c r="BA104" s="104" t="str">
        <f>'W14 Version 1'!AK18</f>
        <v>HAHI</v>
      </c>
      <c r="BB104" s="30" t="str">
        <f>AR104</f>
        <v>W14</v>
      </c>
      <c r="BC104" s="27">
        <v>45822</v>
      </c>
      <c r="BD104" s="24" t="str">
        <f>IF(OR(AV104=3,AV104=4),"LAFU1 / Feld ","LÜNE / Feld ")</f>
        <v xml:space="preserve">LÜNE / Feld </v>
      </c>
    </row>
    <row r="105" spans="44:56" x14ac:dyDescent="0.2">
      <c r="AR105" s="30" t="str">
        <f>'W14 Version 1'!A19</f>
        <v>W14</v>
      </c>
      <c r="AS105" s="24">
        <f>'W14 Version 1'!D19</f>
        <v>2</v>
      </c>
      <c r="AT105" s="28" t="str">
        <f>'W14 Version 1'!F19</f>
        <v>B</v>
      </c>
      <c r="AU105" s="103" t="str">
        <f>'W14 Version 1'!I19</f>
        <v>09:30</v>
      </c>
      <c r="AV105" s="104">
        <f>'W14 Version 1'!L19</f>
        <v>2</v>
      </c>
      <c r="AW105" s="104" t="str">
        <f>'W14 Version 1'!N19</f>
        <v>WSV</v>
      </c>
      <c r="AX105" s="104" t="str">
        <f>'W14 Version 1'!R19</f>
        <v>MTVL2</v>
      </c>
      <c r="AY105" s="104" t="str">
        <f>'W14 Version 1'!AB19</f>
        <v>ATSV</v>
      </c>
      <c r="AZ105" s="104" t="str">
        <f>'W14 Version 1'!AF19</f>
        <v>HTS</v>
      </c>
      <c r="BA105" s="104" t="str">
        <f>'W14 Version 1'!AK19</f>
        <v>HTS</v>
      </c>
      <c r="BB105" s="30" t="str">
        <f t="shared" ref="BB105:BB107" si="0">AR105</f>
        <v>W14</v>
      </c>
      <c r="BC105" s="27">
        <v>45822</v>
      </c>
      <c r="BD105" s="24" t="str">
        <f t="shared" ref="BD105:BD107" si="1">IF(OR(AV105=3,AV105=4),"LAFU1 / Feld ","LÜNE / Feld ")</f>
        <v xml:space="preserve">LÜNE / Feld </v>
      </c>
    </row>
    <row r="106" spans="44:56" x14ac:dyDescent="0.2">
      <c r="AR106" s="30" t="str">
        <f>'W14 Version 1'!A20</f>
        <v>W14</v>
      </c>
      <c r="AS106" s="24">
        <f>'W14 Version 1'!D20</f>
        <v>3</v>
      </c>
      <c r="AT106" s="28" t="str">
        <f>'W14 Version 1'!F20</f>
        <v>C</v>
      </c>
      <c r="AU106" s="103" t="str">
        <f>'W14 Version 1'!I20</f>
        <v>10:30</v>
      </c>
      <c r="AV106" s="104">
        <f>'W14 Version 1'!L20</f>
        <v>1</v>
      </c>
      <c r="AW106" s="104" t="str">
        <f>'W14 Version 1'!N20</f>
        <v>HAHI</v>
      </c>
      <c r="AX106" s="104" t="str">
        <f>'W14 Version 1'!R20</f>
        <v>SCAL</v>
      </c>
      <c r="AY106" s="104" t="str">
        <f>'W14 Version 1'!AB20</f>
        <v>MTVL2</v>
      </c>
      <c r="AZ106" s="104" t="str">
        <f>'W14 Version 1'!AF20</f>
        <v>HTS</v>
      </c>
      <c r="BA106" s="104" t="str">
        <f>'W14 Version 1'!AK20</f>
        <v>RIST</v>
      </c>
      <c r="BB106" s="30" t="str">
        <f t="shared" si="0"/>
        <v>W14</v>
      </c>
      <c r="BC106" s="27">
        <v>45822</v>
      </c>
      <c r="BD106" s="24" t="str">
        <f t="shared" si="1"/>
        <v xml:space="preserve">LÜNE / Feld </v>
      </c>
    </row>
    <row r="107" spans="44:56" x14ac:dyDescent="0.2">
      <c r="AR107" s="30" t="str">
        <f>'W14 Version 1'!A21</f>
        <v>W14</v>
      </c>
      <c r="AS107" s="24">
        <f>'W14 Version 1'!D21</f>
        <v>4</v>
      </c>
      <c r="AT107" s="28" t="str">
        <f>'W14 Version 1'!F21</f>
        <v>D</v>
      </c>
      <c r="AU107" s="103" t="str">
        <f>'W14 Version 1'!I21</f>
        <v>10:30</v>
      </c>
      <c r="AV107" s="104">
        <f>'W14 Version 1'!L21</f>
        <v>2</v>
      </c>
      <c r="AW107" s="104" t="str">
        <f>'W14 Version 1'!N21</f>
        <v>HTS</v>
      </c>
      <c r="AX107" s="104" t="str">
        <f>'W14 Version 1'!R21</f>
        <v>MTVL1</v>
      </c>
      <c r="AY107" s="104" t="str">
        <f>'W14 Version 1'!AB21</f>
        <v>HAHI</v>
      </c>
      <c r="AZ107" s="104" t="str">
        <f>'W14 Version 1'!AF21</f>
        <v>ATSV</v>
      </c>
      <c r="BA107" s="104" t="str">
        <f>'W14 Version 1'!AK21</f>
        <v>MTVL2</v>
      </c>
      <c r="BB107" s="30" t="str">
        <f t="shared" si="0"/>
        <v>W14</v>
      </c>
      <c r="BC107" s="27">
        <v>45822</v>
      </c>
      <c r="BD107" s="24" t="str">
        <f t="shared" si="1"/>
        <v xml:space="preserve">LÜNE / Feld </v>
      </c>
    </row>
    <row r="108" spans="44:56" x14ac:dyDescent="0.2">
      <c r="AR108" s="30" t="str">
        <f>'W14 Version 1'!A25</f>
        <v>W14</v>
      </c>
      <c r="AS108" s="24">
        <f>'W14 Version 1'!D25</f>
        <v>5</v>
      </c>
      <c r="AT108" s="28" t="str">
        <f>'W14 Version 1'!F25</f>
        <v>A</v>
      </c>
      <c r="AU108" s="103" t="str">
        <f>'W14 Version 1'!I25</f>
        <v>11:30</v>
      </c>
      <c r="AV108" s="104">
        <f>'W14 Version 1'!L25</f>
        <v>1</v>
      </c>
      <c r="AW108" s="104" t="str">
        <f>'W14 Version 1'!N25</f>
        <v>RIST</v>
      </c>
      <c r="AX108" s="104" t="str">
        <f>'W14 Version 1'!R25</f>
        <v>OTT</v>
      </c>
      <c r="AY108" s="104" t="str">
        <f>'W14 Version 1'!AB25</f>
        <v>MTVL2</v>
      </c>
      <c r="AZ108" s="104" t="str">
        <f>'W14 Version 1'!AF25</f>
        <v>HAHI</v>
      </c>
      <c r="BA108" s="104" t="str">
        <f>'W14 Version 1'!AK25</f>
        <v>SCAL</v>
      </c>
      <c r="BB108" s="30" t="str">
        <f t="shared" ref="BB108:BB123" si="2">AR108</f>
        <v>W14</v>
      </c>
      <c r="BC108" s="27">
        <v>45822</v>
      </c>
      <c r="BD108" s="24" t="str">
        <f t="shared" ref="BD108:BD123" si="3">IF(OR(AV108=3,AV108=4),"LAFU1 / Feld ","LÜNE / Feld ")</f>
        <v xml:space="preserve">LÜNE / Feld </v>
      </c>
    </row>
    <row r="109" spans="44:56" x14ac:dyDescent="0.2">
      <c r="AR109" s="30" t="str">
        <f>'W14 Version 1'!A26</f>
        <v>W14</v>
      </c>
      <c r="AS109" s="24">
        <f>'W14 Version 1'!D26</f>
        <v>6</v>
      </c>
      <c r="AT109" s="28" t="str">
        <f>'W14 Version 1'!F26</f>
        <v>B</v>
      </c>
      <c r="AU109" s="103" t="str">
        <f>'W14 Version 1'!I26</f>
        <v>11:30</v>
      </c>
      <c r="AV109" s="104">
        <f>'W14 Version 1'!L26</f>
        <v>2</v>
      </c>
      <c r="AW109" s="104" t="str">
        <f>'W14 Version 1'!N26</f>
        <v>BSV</v>
      </c>
      <c r="AX109" s="104" t="str">
        <f>'W14 Version 1'!R26</f>
        <v>WSV</v>
      </c>
      <c r="AY109" s="104" t="str">
        <f>'W14 Version 1'!AB26</f>
        <v>ATSV</v>
      </c>
      <c r="AZ109" s="104" t="str">
        <f>'W14 Version 1'!AF26</f>
        <v>HTS</v>
      </c>
      <c r="BA109" s="104" t="str">
        <f>'W14 Version 1'!AK26</f>
        <v>MTVL1</v>
      </c>
      <c r="BB109" s="30" t="str">
        <f t="shared" si="2"/>
        <v>W14</v>
      </c>
      <c r="BC109" s="27">
        <v>45822</v>
      </c>
      <c r="BD109" s="24" t="str">
        <f t="shared" si="3"/>
        <v xml:space="preserve">LÜNE / Feld </v>
      </c>
    </row>
    <row r="110" spans="44:56" x14ac:dyDescent="0.2">
      <c r="AR110" s="30" t="str">
        <f>'W14 Version 1'!A27</f>
        <v>W14</v>
      </c>
      <c r="AS110" s="24">
        <f>'W14 Version 1'!D27</f>
        <v>7</v>
      </c>
      <c r="AT110" s="28" t="str">
        <f>'W14 Version 1'!F27</f>
        <v>C</v>
      </c>
      <c r="AU110" s="103" t="str">
        <f>'W14 Version 1'!I27</f>
        <v>12:30</v>
      </c>
      <c r="AV110" s="104">
        <f>'W14 Version 1'!L27</f>
        <v>1</v>
      </c>
      <c r="AW110" s="104" t="str">
        <f>'W14 Version 1'!N27</f>
        <v>ETV</v>
      </c>
      <c r="AX110" s="104" t="str">
        <f>'W14 Version 1'!R27</f>
        <v>HAHI</v>
      </c>
      <c r="AY110" s="104" t="str">
        <f>'W14 Version 1'!AB27</f>
        <v>MTVL1</v>
      </c>
      <c r="AZ110" s="104" t="str">
        <f>'W14 Version 1'!AF27</f>
        <v>WSV</v>
      </c>
      <c r="BA110" s="104" t="str">
        <f>'W14 Version 1'!AK27</f>
        <v>OTT</v>
      </c>
      <c r="BB110" s="30" t="str">
        <f t="shared" si="2"/>
        <v>W14</v>
      </c>
      <c r="BC110" s="27">
        <v>45822</v>
      </c>
      <c r="BD110" s="24" t="str">
        <f t="shared" si="3"/>
        <v xml:space="preserve">LÜNE / Feld </v>
      </c>
    </row>
    <row r="111" spans="44:56" ht="13.9" customHeight="1" x14ac:dyDescent="0.2">
      <c r="AR111" s="30" t="str">
        <f>'W14 Version 1'!A28</f>
        <v>W14</v>
      </c>
      <c r="AS111" s="24">
        <f>'W14 Version 1'!D28</f>
        <v>8</v>
      </c>
      <c r="AT111" s="28" t="str">
        <f>'W14 Version 1'!F28</f>
        <v>D</v>
      </c>
      <c r="AU111" s="103" t="str">
        <f>'W14 Version 1'!I28</f>
        <v>12:30</v>
      </c>
      <c r="AV111" s="104">
        <f>'W14 Version 1'!L28</f>
        <v>2</v>
      </c>
      <c r="AW111" s="104" t="str">
        <f>'W14 Version 1'!N28</f>
        <v>TSGB</v>
      </c>
      <c r="AX111" s="104" t="str">
        <f>'W14 Version 1'!R28</f>
        <v>HTS</v>
      </c>
      <c r="AY111" s="104" t="str">
        <f>'W14 Version 1'!AB28</f>
        <v>ETV</v>
      </c>
      <c r="AZ111" s="104" t="str">
        <f>'W14 Version 1'!AF28</f>
        <v>RIST</v>
      </c>
      <c r="BA111" s="104" t="str">
        <f>'W14 Version 1'!AK28</f>
        <v>BSV</v>
      </c>
      <c r="BB111" s="30" t="str">
        <f t="shared" si="2"/>
        <v>W14</v>
      </c>
      <c r="BC111" s="27">
        <v>45822</v>
      </c>
      <c r="BD111" s="24" t="str">
        <f t="shared" si="3"/>
        <v xml:space="preserve">LÜNE / Feld </v>
      </c>
    </row>
    <row r="112" spans="44:56" x14ac:dyDescent="0.2">
      <c r="AR112" s="30" t="str">
        <f>'W14 Version 1'!A32</f>
        <v>W14</v>
      </c>
      <c r="AS112" s="24">
        <f>'W14 Version 1'!D32</f>
        <v>9</v>
      </c>
      <c r="AT112" s="28" t="str">
        <f>'W14 Version 1'!F32</f>
        <v>A</v>
      </c>
      <c r="AU112" s="103" t="str">
        <f>'W14 Version 1'!I32</f>
        <v>13:30</v>
      </c>
      <c r="AV112" s="104">
        <f>'W14 Version 1'!L32</f>
        <v>2</v>
      </c>
      <c r="AW112" s="104" t="str">
        <f>'W14 Version 1'!N32</f>
        <v>OTT</v>
      </c>
      <c r="AX112" s="104" t="str">
        <f>'W14 Version 1'!R32</f>
        <v>ATSV</v>
      </c>
      <c r="AY112" s="104" t="str">
        <f>'W14 Version 1'!AB32</f>
        <v>WSV</v>
      </c>
      <c r="AZ112" s="104" t="str">
        <f>'W14 Version 1'!AF32</f>
        <v>ETV</v>
      </c>
      <c r="BA112" s="104" t="str">
        <f>'W14 Version 1'!AK32</f>
        <v>ETV</v>
      </c>
      <c r="BB112" s="30" t="str">
        <f t="shared" si="2"/>
        <v>W14</v>
      </c>
      <c r="BC112" s="27">
        <v>45822</v>
      </c>
      <c r="BD112" s="24" t="str">
        <f t="shared" si="3"/>
        <v xml:space="preserve">LÜNE / Feld </v>
      </c>
    </row>
    <row r="113" spans="44:56" x14ac:dyDescent="0.2">
      <c r="AR113" s="30" t="str">
        <f>'W14 Version 1'!A33</f>
        <v>W14</v>
      </c>
      <c r="AS113" s="24">
        <f>'W14 Version 1'!D33</f>
        <v>10</v>
      </c>
      <c r="AT113" s="28" t="str">
        <f>'W14 Version 1'!F33</f>
        <v>B</v>
      </c>
      <c r="AU113" s="103" t="str">
        <f>'W14 Version 1'!I33</f>
        <v>13:30</v>
      </c>
      <c r="AV113" s="104">
        <f>'W14 Version 1'!L33</f>
        <v>1</v>
      </c>
      <c r="AW113" s="104" t="str">
        <f>'W14 Version 1'!N33</f>
        <v>MTVL2</v>
      </c>
      <c r="AX113" s="104" t="str">
        <f>'W14 Version 1'!R33</f>
        <v>BSV</v>
      </c>
      <c r="AY113" s="104" t="str">
        <f>'W14 Version 1'!AB33</f>
        <v>RIST</v>
      </c>
      <c r="AZ113" s="104" t="str">
        <f>'W14 Version 1'!AF33</f>
        <v>MTVL1</v>
      </c>
      <c r="BA113" s="104" t="str">
        <f>'W14 Version 1'!AK33</f>
        <v>TSGB</v>
      </c>
      <c r="BB113" s="30" t="str">
        <f t="shared" si="2"/>
        <v>W14</v>
      </c>
      <c r="BC113" s="27">
        <v>45822</v>
      </c>
      <c r="BD113" s="24" t="str">
        <f t="shared" si="3"/>
        <v xml:space="preserve">LÜNE / Feld </v>
      </c>
    </row>
    <row r="114" spans="44:56" x14ac:dyDescent="0.2">
      <c r="AR114" s="30" t="str">
        <f>'W14 Version 1'!A34</f>
        <v>W14</v>
      </c>
      <c r="AS114" s="24">
        <f>'W14 Version 1'!D34</f>
        <v>11</v>
      </c>
      <c r="AT114" s="28" t="str">
        <f>'W14 Version 1'!F34</f>
        <v>C</v>
      </c>
      <c r="AU114" s="103" t="str">
        <f>'W14 Version 1'!I34</f>
        <v>14:30</v>
      </c>
      <c r="AV114" s="104">
        <f>'W14 Version 1'!L34</f>
        <v>2</v>
      </c>
      <c r="AW114" s="104" t="str">
        <f>'W14 Version 1'!N34</f>
        <v>SCAL</v>
      </c>
      <c r="AX114" s="104" t="str">
        <f>'W14 Version 1'!R34</f>
        <v>ETV</v>
      </c>
      <c r="AY114" s="104" t="str">
        <f>'W14 Version 1'!AB34</f>
        <v>MTVL1</v>
      </c>
      <c r="AZ114" s="104" t="str">
        <f>'W14 Version 1'!AF34</f>
        <v>RIST</v>
      </c>
      <c r="BA114" s="104" t="str">
        <f>'W14 Version 1'!AK34</f>
        <v>ATSV</v>
      </c>
      <c r="BB114" s="30" t="str">
        <f t="shared" si="2"/>
        <v>W14</v>
      </c>
      <c r="BC114" s="27">
        <v>45822</v>
      </c>
      <c r="BD114" s="24" t="str">
        <f t="shared" si="3"/>
        <v xml:space="preserve">LÜNE / Feld </v>
      </c>
    </row>
    <row r="115" spans="44:56" x14ac:dyDescent="0.2">
      <c r="AR115" s="30" t="str">
        <f>'W14 Version 1'!A35</f>
        <v>W14</v>
      </c>
      <c r="AS115" s="24">
        <f>'W14 Version 1'!D35</f>
        <v>12</v>
      </c>
      <c r="AT115" s="28" t="str">
        <f>'W14 Version 1'!F35</f>
        <v>D</v>
      </c>
      <c r="AU115" s="103" t="str">
        <f>'W14 Version 1'!I35</f>
        <v>14:30</v>
      </c>
      <c r="AV115" s="104">
        <f>'W14 Version 1'!L35</f>
        <v>1</v>
      </c>
      <c r="AW115" s="104" t="str">
        <f>'W14 Version 1'!N35</f>
        <v>MTVL1</v>
      </c>
      <c r="AX115" s="104" t="str">
        <f>'W14 Version 1'!R35</f>
        <v>TSGB</v>
      </c>
      <c r="AY115" s="104" t="str">
        <f>'W14 Version 1'!AB35</f>
        <v>ETV</v>
      </c>
      <c r="AZ115" s="104" t="str">
        <f>'W14 Version 1'!AF35</f>
        <v>WSV</v>
      </c>
      <c r="BA115" s="104" t="str">
        <f>'W14 Version 1'!AK35</f>
        <v>WSV</v>
      </c>
      <c r="BB115" s="30" t="str">
        <f t="shared" si="2"/>
        <v>W14</v>
      </c>
      <c r="BC115" s="27">
        <v>45822</v>
      </c>
      <c r="BD115" s="24" t="str">
        <f t="shared" si="3"/>
        <v xml:space="preserve">LÜNE / Feld </v>
      </c>
    </row>
    <row r="116" spans="44:56" x14ac:dyDescent="0.2">
      <c r="AR116" s="30" t="str">
        <f>'W14 Version 1'!A39</f>
        <v>W14</v>
      </c>
      <c r="AS116" s="24">
        <f>'W14 Version 1'!D39</f>
        <v>13</v>
      </c>
      <c r="AT116" s="28" t="str">
        <f>'W14 Version 1'!F39</f>
        <v>E</v>
      </c>
      <c r="AU116" s="103" t="str">
        <f>'W14 Version 1'!I39</f>
        <v>15:30</v>
      </c>
      <c r="AV116" s="104">
        <f>'W14 Version 1'!L39</f>
        <v>2</v>
      </c>
      <c r="AW116" s="104" t="str">
        <f>'W14 Version 1'!N39</f>
        <v>B2</v>
      </c>
      <c r="AX116" s="104" t="str">
        <f>'W14 Version 1'!R39</f>
        <v>A3</v>
      </c>
      <c r="AY116" s="104" t="str">
        <f>'W14 Version 1'!AB39</f>
        <v>BSV</v>
      </c>
      <c r="AZ116" s="104" t="str">
        <f>'W14 Version 1'!AF39</f>
        <v>TSGB</v>
      </c>
      <c r="BA116" s="104" t="str">
        <f>'W14 Version 1'!AK39</f>
        <v>C3</v>
      </c>
      <c r="BB116" s="30" t="str">
        <f t="shared" si="2"/>
        <v>W14</v>
      </c>
      <c r="BC116" s="27">
        <v>45822</v>
      </c>
      <c r="BD116" s="24" t="str">
        <f t="shared" si="3"/>
        <v xml:space="preserve">LÜNE / Feld </v>
      </c>
    </row>
    <row r="117" spans="44:56" x14ac:dyDescent="0.2">
      <c r="AR117" s="30" t="str">
        <f>'W14 Version 1'!A40</f>
        <v>W14</v>
      </c>
      <c r="AS117" s="24">
        <f>'W14 Version 1'!D40</f>
        <v>14</v>
      </c>
      <c r="AT117" s="28" t="str">
        <f>'W14 Version 1'!F40</f>
        <v>E</v>
      </c>
      <c r="AU117" s="103" t="str">
        <f>'W14 Version 1'!I40</f>
        <v>15:30</v>
      </c>
      <c r="AV117" s="104">
        <f>'W14 Version 1'!L40</f>
        <v>1</v>
      </c>
      <c r="AW117" s="104" t="str">
        <f>'W14 Version 1'!N40</f>
        <v>B3</v>
      </c>
      <c r="AX117" s="104" t="str">
        <f>'W14 Version 1'!R40</f>
        <v>A2</v>
      </c>
      <c r="AY117" s="104" t="str">
        <f>'W14 Version 1'!AB40</f>
        <v>OTT</v>
      </c>
      <c r="AZ117" s="104" t="str">
        <f>'W14 Version 1'!AF40</f>
        <v>SCAL</v>
      </c>
      <c r="BA117" s="104" t="str">
        <f>'W14 Version 1'!AK40</f>
        <v>C2</v>
      </c>
      <c r="BB117" s="30" t="str">
        <f t="shared" si="2"/>
        <v>W14</v>
      </c>
      <c r="BC117" s="27">
        <v>45822</v>
      </c>
      <c r="BD117" s="24" t="str">
        <f t="shared" si="3"/>
        <v xml:space="preserve">LÜNE / Feld </v>
      </c>
    </row>
    <row r="118" spans="44:56" x14ac:dyDescent="0.2">
      <c r="AR118" s="30" t="str">
        <f>'W14 Version 1'!A41</f>
        <v>W14</v>
      </c>
      <c r="AS118" s="24">
        <f>'W14 Version 1'!D41</f>
        <v>15</v>
      </c>
      <c r="AT118" s="28" t="str">
        <f>'W14 Version 1'!F41</f>
        <v>F</v>
      </c>
      <c r="AU118" s="103" t="str">
        <f>'W14 Version 1'!I41</f>
        <v>16:30</v>
      </c>
      <c r="AV118" s="104">
        <f>'W14 Version 1'!L41</f>
        <v>1</v>
      </c>
      <c r="AW118" s="104" t="str">
        <f>'W14 Version 1'!N41</f>
        <v>D3</v>
      </c>
      <c r="AX118" s="104" t="str">
        <f>'W14 Version 1'!R41</f>
        <v>C2</v>
      </c>
      <c r="AY118" s="104" t="str">
        <f>'W14 Version 1'!AB41</f>
        <v>TSGB</v>
      </c>
      <c r="AZ118" s="104" t="str">
        <f>'W14 Version 1'!AF41</f>
        <v>BSV</v>
      </c>
      <c r="BA118" s="104" t="str">
        <f>'W14 Version 1'!AK41</f>
        <v>B3</v>
      </c>
      <c r="BB118" s="30" t="str">
        <f t="shared" si="2"/>
        <v>W14</v>
      </c>
      <c r="BC118" s="27">
        <v>45822</v>
      </c>
      <c r="BD118" s="24" t="str">
        <f t="shared" si="3"/>
        <v xml:space="preserve">LÜNE / Feld </v>
      </c>
    </row>
    <row r="119" spans="44:56" x14ac:dyDescent="0.2">
      <c r="AR119" s="30" t="str">
        <f>'W14 Version 1'!A42</f>
        <v>W14</v>
      </c>
      <c r="AS119" s="24">
        <f>'W14 Version 1'!D42</f>
        <v>16</v>
      </c>
      <c r="AT119" s="28" t="str">
        <f>'W14 Version 1'!F42</f>
        <v>F</v>
      </c>
      <c r="AU119" s="103" t="str">
        <f>'W14 Version 1'!I42</f>
        <v>16:30</v>
      </c>
      <c r="AV119" s="104">
        <f>'W14 Version 1'!L42</f>
        <v>2</v>
      </c>
      <c r="AW119" s="104" t="str">
        <f>'W14 Version 1'!N42</f>
        <v>D2</v>
      </c>
      <c r="AX119" s="104" t="str">
        <f>'W14 Version 1'!R42</f>
        <v>C3</v>
      </c>
      <c r="AY119" s="104" t="str">
        <f>'W14 Version 1'!AB42</f>
        <v>SCAL</v>
      </c>
      <c r="AZ119" s="104" t="str">
        <f>'W14 Version 1'!AF42</f>
        <v>OTT</v>
      </c>
      <c r="BA119" s="104" t="str">
        <f>'W14 Version 1'!AK42</f>
        <v>B2</v>
      </c>
      <c r="BB119" s="30" t="str">
        <f t="shared" si="2"/>
        <v>W14</v>
      </c>
      <c r="BC119" s="27">
        <v>45822</v>
      </c>
      <c r="BD119" s="24" t="str">
        <f t="shared" si="3"/>
        <v xml:space="preserve">LÜNE / Feld </v>
      </c>
    </row>
    <row r="120" spans="44:56" x14ac:dyDescent="0.2">
      <c r="AR120" s="30" t="str">
        <f>'W14 Version 1'!A43</f>
        <v>W14</v>
      </c>
      <c r="AS120" s="24">
        <f>'W14 Version 1'!D43</f>
        <v>17</v>
      </c>
      <c r="AT120" s="28" t="str">
        <f>'W14 Version 1'!F43</f>
        <v>E</v>
      </c>
      <c r="AU120" s="103" t="str">
        <f>'W14 Version 1'!I43</f>
        <v>17:30</v>
      </c>
      <c r="AV120" s="104">
        <f>'W14 Version 1'!L43</f>
        <v>1</v>
      </c>
      <c r="AW120" s="104" t="str">
        <f>'W14 Version 1'!N43</f>
        <v>A3</v>
      </c>
      <c r="AX120" s="104" t="str">
        <f>'W14 Version 1'!R43</f>
        <v>B3</v>
      </c>
      <c r="AY120" s="104" t="str">
        <f>'W14 Version 1'!AB43</f>
        <v>BSV</v>
      </c>
      <c r="AZ120" s="104" t="str">
        <f>'W14 Version 1'!AF43</f>
        <v>SCAL</v>
      </c>
      <c r="BA120" s="104" t="str">
        <f>'W14 Version 1'!AK43</f>
        <v>D3</v>
      </c>
      <c r="BB120" s="30" t="str">
        <f t="shared" si="2"/>
        <v>W14</v>
      </c>
      <c r="BC120" s="27">
        <v>45822</v>
      </c>
      <c r="BD120" s="24" t="str">
        <f t="shared" si="3"/>
        <v xml:space="preserve">LÜNE / Feld </v>
      </c>
    </row>
    <row r="121" spans="44:56" x14ac:dyDescent="0.2">
      <c r="AR121" s="30" t="str">
        <f>'W14 Version 1'!A44</f>
        <v>W14</v>
      </c>
      <c r="AS121" s="24">
        <f>'W14 Version 1'!D44</f>
        <v>18</v>
      </c>
      <c r="AT121" s="28" t="str">
        <f>'W14 Version 1'!F44</f>
        <v>E</v>
      </c>
      <c r="AU121" s="103" t="str">
        <f>'W14 Version 1'!I44</f>
        <v>17:30</v>
      </c>
      <c r="AV121" s="104">
        <f>'W14 Version 1'!L44</f>
        <v>2</v>
      </c>
      <c r="AW121" s="104" t="str">
        <f>'W14 Version 1'!N44</f>
        <v>A2</v>
      </c>
      <c r="AX121" s="104" t="str">
        <f>'W14 Version 1'!R44</f>
        <v>B2</v>
      </c>
      <c r="AY121" s="104" t="str">
        <f>'W14 Version 1'!AB44</f>
        <v>OTT</v>
      </c>
      <c r="AZ121" s="104" t="str">
        <f>'W14 Version 1'!AF44</f>
        <v>TSGB</v>
      </c>
      <c r="BA121" s="104" t="str">
        <f>'W14 Version 1'!AK44</f>
        <v>D2</v>
      </c>
      <c r="BB121" s="30" t="str">
        <f t="shared" si="2"/>
        <v>W14</v>
      </c>
      <c r="BC121" s="27">
        <v>45822</v>
      </c>
      <c r="BD121" s="24" t="str">
        <f t="shared" si="3"/>
        <v xml:space="preserve">LÜNE / Feld </v>
      </c>
    </row>
    <row r="122" spans="44:56" x14ac:dyDescent="0.2">
      <c r="AR122" s="30" t="str">
        <f>'W14 Version 1'!A45</f>
        <v>W14</v>
      </c>
      <c r="AS122" s="24">
        <f>'W14 Version 1'!D45</f>
        <v>19</v>
      </c>
      <c r="AT122" s="28" t="str">
        <f>'W14 Version 1'!F45</f>
        <v>F</v>
      </c>
      <c r="AU122" s="103" t="str">
        <f>'W14 Version 1'!I45</f>
        <v>18:30</v>
      </c>
      <c r="AV122" s="104">
        <f>'W14 Version 1'!L45</f>
        <v>1</v>
      </c>
      <c r="AW122" s="104" t="str">
        <f>'W14 Version 1'!N45</f>
        <v>C3</v>
      </c>
      <c r="AX122" s="104" t="str">
        <f>'W14 Version 1'!R45</f>
        <v>D3</v>
      </c>
      <c r="AY122" s="104" t="str">
        <f>'W14 Version 1'!AB45</f>
        <v>TSGB</v>
      </c>
      <c r="AZ122" s="104" t="str">
        <f>'W14 Version 1'!AF45</f>
        <v>OTT</v>
      </c>
      <c r="BA122" s="104" t="str">
        <f>'W14 Version 1'!AK45</f>
        <v>A3</v>
      </c>
      <c r="BB122" s="30" t="str">
        <f t="shared" si="2"/>
        <v>W14</v>
      </c>
      <c r="BC122" s="27">
        <v>45822</v>
      </c>
      <c r="BD122" s="24" t="str">
        <f t="shared" si="3"/>
        <v xml:space="preserve">LÜNE / Feld </v>
      </c>
    </row>
    <row r="123" spans="44:56" x14ac:dyDescent="0.2">
      <c r="AR123" s="30" t="str">
        <f>'W14 Version 1'!A46</f>
        <v>W14</v>
      </c>
      <c r="AS123" s="24">
        <f>'W14 Version 1'!D46</f>
        <v>20</v>
      </c>
      <c r="AT123" s="28" t="str">
        <f>'W14 Version 1'!F46</f>
        <v>F</v>
      </c>
      <c r="AU123" s="103" t="str">
        <f>'W14 Version 1'!I46</f>
        <v>18:30</v>
      </c>
      <c r="AV123" s="104">
        <f>'W14 Version 1'!L46</f>
        <v>2</v>
      </c>
      <c r="AW123" s="104" t="str">
        <f>'W14 Version 1'!N46</f>
        <v>C2</v>
      </c>
      <c r="AX123" s="104" t="str">
        <f>'W14 Version 1'!R46</f>
        <v>D2</v>
      </c>
      <c r="AY123" s="104" t="str">
        <f>'W14 Version 1'!AB46</f>
        <v>SCAL</v>
      </c>
      <c r="AZ123" s="104" t="str">
        <f>'W14 Version 1'!AF46</f>
        <v>BSV</v>
      </c>
      <c r="BA123" s="104" t="str">
        <f>'W14 Version 1'!AK46</f>
        <v>A2</v>
      </c>
      <c r="BB123" s="30" t="str">
        <f t="shared" si="2"/>
        <v>W14</v>
      </c>
      <c r="BC123" s="27">
        <v>45822</v>
      </c>
      <c r="BD123" s="24" t="str">
        <f t="shared" si="3"/>
        <v xml:space="preserve">LÜNE / Feld </v>
      </c>
    </row>
    <row r="127" spans="44:56" x14ac:dyDescent="0.2">
      <c r="AR127" s="30"/>
      <c r="AU127" s="103"/>
      <c r="AV127" s="104"/>
      <c r="AW127" s="104"/>
      <c r="AX127" s="104"/>
      <c r="AY127" s="104"/>
      <c r="AZ127" s="104"/>
      <c r="BA127" s="104"/>
      <c r="BB127" s="30"/>
      <c r="BC127" s="27"/>
    </row>
    <row r="128" spans="44:56" x14ac:dyDescent="0.2">
      <c r="AR128" s="30"/>
      <c r="AU128" s="103"/>
      <c r="AV128" s="104"/>
      <c r="AW128" s="104"/>
      <c r="AX128" s="104"/>
      <c r="AY128" s="104"/>
      <c r="AZ128" s="104"/>
      <c r="BA128" s="104"/>
      <c r="BB128" s="30"/>
      <c r="BC128" s="27"/>
    </row>
    <row r="131" spans="44:55" x14ac:dyDescent="0.2">
      <c r="AR131" s="30"/>
      <c r="AU131" s="103"/>
      <c r="AV131" s="104"/>
      <c r="AW131" s="104"/>
      <c r="AX131" s="104"/>
      <c r="AY131" s="104"/>
      <c r="AZ131" s="104"/>
      <c r="BA131" s="104"/>
      <c r="BB131" s="30"/>
      <c r="BC131" s="27"/>
    </row>
    <row r="132" spans="44:55" x14ac:dyDescent="0.2">
      <c r="AR132" s="30"/>
      <c r="AU132" s="103"/>
      <c r="AV132" s="104"/>
      <c r="AW132" s="104"/>
      <c r="AX132" s="104"/>
      <c r="AY132" s="104"/>
      <c r="AZ132" s="104"/>
      <c r="BA132" s="104"/>
      <c r="BB132" s="30"/>
      <c r="BC132" s="27"/>
    </row>
    <row r="133" spans="44:55" x14ac:dyDescent="0.2">
      <c r="AR133" s="30"/>
      <c r="AU133" s="103"/>
      <c r="AV133" s="104"/>
      <c r="AW133" s="104"/>
      <c r="AX133" s="104"/>
      <c r="AY133" s="104"/>
      <c r="AZ133" s="104"/>
      <c r="BA133" s="104"/>
      <c r="BB133" s="30"/>
      <c r="BC133" s="27"/>
    </row>
    <row r="134" spans="44:55" x14ac:dyDescent="0.2">
      <c r="AR134" s="30"/>
      <c r="AU134" s="103"/>
      <c r="AV134" s="104"/>
      <c r="AW134" s="104"/>
      <c r="AX134" s="104"/>
      <c r="AY134" s="104"/>
      <c r="AZ134" s="104"/>
      <c r="BA134" s="104"/>
      <c r="BB134" s="30"/>
      <c r="BC134" s="27"/>
    </row>
    <row r="135" spans="44:55" x14ac:dyDescent="0.2">
      <c r="AR135" s="30"/>
      <c r="AU135" s="103"/>
      <c r="AV135" s="104"/>
      <c r="AW135" s="104"/>
      <c r="AX135" s="104"/>
      <c r="AY135" s="104"/>
      <c r="AZ135" s="104"/>
      <c r="BA135" s="104"/>
      <c r="BB135" s="30"/>
      <c r="BC135" s="27"/>
    </row>
    <row r="136" spans="44:55" x14ac:dyDescent="0.2">
      <c r="AR136" s="30"/>
      <c r="AT136" s="125"/>
      <c r="AU136" s="103"/>
      <c r="AV136" s="104"/>
      <c r="AW136" s="104"/>
      <c r="AX136" s="104"/>
      <c r="AY136" s="104"/>
      <c r="AZ136" s="104"/>
      <c r="BA136" s="104"/>
      <c r="BB136" s="30"/>
      <c r="BC136" s="27"/>
    </row>
    <row r="137" spans="44:55" x14ac:dyDescent="0.2">
      <c r="AR137" s="30"/>
      <c r="AT137" s="125"/>
      <c r="AU137" s="103"/>
      <c r="AV137" s="104"/>
      <c r="AW137" s="104"/>
      <c r="AX137" s="104"/>
      <c r="AY137" s="104"/>
      <c r="AZ137" s="104"/>
      <c r="BA137" s="104"/>
      <c r="BB137" s="30"/>
      <c r="BC137" s="27"/>
    </row>
    <row r="138" spans="44:55" x14ac:dyDescent="0.2">
      <c r="AR138" s="30"/>
      <c r="AT138" s="125"/>
      <c r="AU138" s="103"/>
      <c r="AV138" s="104"/>
      <c r="AW138" s="104"/>
      <c r="AX138" s="104"/>
      <c r="AY138" s="104"/>
      <c r="AZ138" s="104"/>
      <c r="BA138" s="104"/>
      <c r="BB138" s="30"/>
      <c r="BC138" s="27"/>
    </row>
    <row r="139" spans="44:55" x14ac:dyDescent="0.2">
      <c r="AR139" s="30"/>
      <c r="AT139" s="125"/>
      <c r="AU139" s="103"/>
      <c r="AV139" s="104"/>
      <c r="AW139" s="104"/>
      <c r="AX139" s="104"/>
      <c r="AY139" s="104"/>
      <c r="AZ139" s="104"/>
      <c r="BA139" s="104"/>
      <c r="BB139" s="30"/>
      <c r="BC139" s="27"/>
    </row>
    <row r="140" spans="44:55" x14ac:dyDescent="0.2">
      <c r="AR140" s="30"/>
      <c r="AT140" s="125"/>
      <c r="AU140" s="103"/>
      <c r="AV140" s="104"/>
      <c r="AW140" s="104"/>
      <c r="AX140" s="104"/>
      <c r="AY140" s="104"/>
      <c r="AZ140" s="104"/>
      <c r="BA140" s="104"/>
      <c r="BB140" s="30"/>
      <c r="BC140" s="27"/>
    </row>
    <row r="141" spans="44:55" x14ac:dyDescent="0.2">
      <c r="AR141" s="30"/>
      <c r="AT141" s="125"/>
      <c r="AU141" s="103"/>
      <c r="AV141" s="104"/>
      <c r="AW141" s="104"/>
      <c r="AX141" s="104"/>
      <c r="AY141" s="104"/>
      <c r="AZ141" s="104"/>
      <c r="BA141" s="104"/>
      <c r="BB141" s="30"/>
      <c r="BC141" s="27"/>
    </row>
    <row r="142" spans="44:55" x14ac:dyDescent="0.2">
      <c r="AR142" s="30"/>
      <c r="AT142" s="125"/>
      <c r="AU142" s="103"/>
      <c r="AV142" s="104"/>
      <c r="AW142" s="104"/>
      <c r="AX142" s="104"/>
      <c r="AY142" s="104"/>
      <c r="AZ142" s="104"/>
      <c r="BA142" s="104"/>
      <c r="BB142" s="30"/>
      <c r="BC142" s="27"/>
    </row>
    <row r="143" spans="44:55" x14ac:dyDescent="0.2">
      <c r="AR143" s="30"/>
      <c r="AT143" s="125"/>
      <c r="AU143" s="103"/>
      <c r="AV143" s="104"/>
      <c r="AW143" s="104"/>
      <c r="AX143" s="104"/>
      <c r="AY143" s="104"/>
      <c r="AZ143" s="104"/>
      <c r="BA143" s="104"/>
      <c r="BB143" s="30"/>
      <c r="BC143" s="27"/>
    </row>
    <row r="144" spans="44:55" x14ac:dyDescent="0.2">
      <c r="AR144" s="30"/>
      <c r="AT144" s="125"/>
      <c r="AU144" s="103"/>
      <c r="AV144" s="104"/>
      <c r="AW144" s="104"/>
      <c r="AX144" s="104"/>
      <c r="AY144" s="104"/>
      <c r="AZ144" s="104"/>
      <c r="BA144" s="104"/>
      <c r="BB144" s="30"/>
      <c r="BC144" s="27"/>
    </row>
    <row r="145" spans="44:55" x14ac:dyDescent="0.2">
      <c r="AR145" s="30"/>
      <c r="AT145" s="125"/>
      <c r="AU145" s="103"/>
      <c r="AV145" s="104"/>
      <c r="AW145" s="104"/>
      <c r="AX145" s="104"/>
      <c r="AY145" s="104"/>
      <c r="AZ145" s="104"/>
      <c r="BA145" s="104"/>
      <c r="BB145" s="30"/>
      <c r="BC145" s="27"/>
    </row>
    <row r="146" spans="44:55" x14ac:dyDescent="0.2">
      <c r="AR146" s="30"/>
      <c r="AT146" s="125"/>
      <c r="AU146" s="103"/>
      <c r="AV146" s="104"/>
      <c r="AW146" s="104"/>
      <c r="AX146" s="104"/>
      <c r="AY146" s="104"/>
      <c r="AZ146" s="104"/>
      <c r="BA146" s="104"/>
      <c r="BB146" s="30"/>
      <c r="BC146" s="27"/>
    </row>
    <row r="147" spans="44:55" x14ac:dyDescent="0.2">
      <c r="AR147" s="30"/>
      <c r="AT147" s="125"/>
      <c r="AU147" s="103"/>
      <c r="AV147" s="104"/>
      <c r="AW147" s="104"/>
      <c r="AX147" s="104"/>
      <c r="AY147" s="104"/>
      <c r="AZ147" s="104"/>
      <c r="BA147" s="104"/>
      <c r="BB147" s="30"/>
      <c r="BC147" s="27"/>
    </row>
    <row r="148" spans="44:55" x14ac:dyDescent="0.2">
      <c r="AR148" s="30"/>
      <c r="AT148" s="125"/>
      <c r="AU148" s="103"/>
      <c r="AV148" s="104"/>
      <c r="AW148" s="104"/>
      <c r="AX148" s="104"/>
      <c r="AY148" s="104"/>
      <c r="AZ148" s="104"/>
      <c r="BA148" s="104"/>
      <c r="BB148" s="30"/>
      <c r="BC148" s="27"/>
    </row>
    <row r="149" spans="44:55" x14ac:dyDescent="0.2">
      <c r="AR149" s="30"/>
      <c r="AT149" s="125"/>
      <c r="AU149" s="103"/>
      <c r="AV149" s="104"/>
      <c r="AW149" s="104"/>
      <c r="AX149" s="104"/>
      <c r="AY149" s="104"/>
      <c r="AZ149" s="104"/>
      <c r="BA149" s="104"/>
      <c r="BB149" s="30"/>
      <c r="BC149" s="27"/>
    </row>
    <row r="150" spans="44:55" x14ac:dyDescent="0.2">
      <c r="AR150" s="30"/>
      <c r="AT150" s="125"/>
      <c r="AU150" s="103"/>
      <c r="AV150" s="104"/>
      <c r="AW150" s="104"/>
      <c r="AX150" s="104"/>
      <c r="AY150" s="104"/>
      <c r="AZ150" s="104"/>
      <c r="BA150" s="104"/>
      <c r="BB150" s="30"/>
      <c r="BC150" s="27"/>
    </row>
    <row r="151" spans="44:55" x14ac:dyDescent="0.2">
      <c r="AR151" s="30"/>
      <c r="AT151" s="125"/>
      <c r="AU151" s="103"/>
      <c r="AV151" s="104"/>
      <c r="AW151" s="104"/>
      <c r="AX151" s="104"/>
      <c r="AY151" s="104"/>
      <c r="AZ151" s="104"/>
      <c r="BA151" s="104"/>
      <c r="BB151" s="30"/>
      <c r="BC151" s="27"/>
    </row>
    <row r="152" spans="44:55" x14ac:dyDescent="0.2">
      <c r="AR152" s="30"/>
      <c r="AT152" s="125"/>
      <c r="AU152" s="103"/>
      <c r="AV152" s="104"/>
      <c r="AW152" s="104"/>
      <c r="AX152" s="104"/>
      <c r="AY152" s="104"/>
      <c r="AZ152" s="104"/>
      <c r="BA152" s="104"/>
      <c r="BB152" s="30"/>
      <c r="BC152" s="27"/>
    </row>
    <row r="153" spans="44:55" x14ac:dyDescent="0.2">
      <c r="AR153" s="30"/>
      <c r="AT153" s="125"/>
      <c r="AU153" s="103"/>
      <c r="AV153" s="104"/>
      <c r="AW153" s="104"/>
      <c r="AX153" s="104"/>
      <c r="AY153" s="104"/>
      <c r="AZ153" s="104"/>
      <c r="BA153" s="104"/>
      <c r="BB153" s="30"/>
      <c r="BC153" s="27"/>
    </row>
    <row r="154" spans="44:55" x14ac:dyDescent="0.2">
      <c r="AR154" s="30"/>
      <c r="AT154" s="125"/>
      <c r="AU154" s="103"/>
      <c r="AV154" s="104"/>
      <c r="AW154" s="104"/>
      <c r="AX154" s="104"/>
      <c r="AY154" s="104"/>
      <c r="AZ154" s="104"/>
      <c r="BA154" s="104"/>
      <c r="BB154" s="30"/>
      <c r="BC154" s="27"/>
    </row>
    <row r="155" spans="44:55" x14ac:dyDescent="0.2">
      <c r="AR155" s="30"/>
      <c r="AT155" s="125"/>
      <c r="AU155" s="103"/>
      <c r="AV155" s="104"/>
      <c r="AW155" s="104"/>
      <c r="AX155" s="104"/>
      <c r="AY155" s="104"/>
      <c r="AZ155" s="104"/>
      <c r="BA155" s="104"/>
      <c r="BB155" s="30"/>
      <c r="BC155" s="27"/>
    </row>
    <row r="156" spans="44:55" x14ac:dyDescent="0.2">
      <c r="AR156" s="30"/>
      <c r="AT156" s="125"/>
      <c r="AU156" s="103"/>
      <c r="AV156" s="104"/>
      <c r="AW156" s="104"/>
      <c r="AX156" s="104"/>
      <c r="AY156" s="104"/>
      <c r="AZ156" s="104"/>
      <c r="BA156" s="104"/>
      <c r="BB156" s="30"/>
      <c r="BC156" s="27"/>
    </row>
    <row r="157" spans="44:55" x14ac:dyDescent="0.2">
      <c r="AR157" s="30"/>
      <c r="AT157" s="125"/>
      <c r="AU157" s="103"/>
      <c r="AV157" s="104"/>
      <c r="AW157" s="104"/>
      <c r="AX157" s="104"/>
      <c r="AY157" s="104"/>
      <c r="AZ157" s="104"/>
      <c r="BA157" s="104"/>
      <c r="BB157" s="30"/>
      <c r="BC157" s="27"/>
    </row>
    <row r="158" spans="44:55" x14ac:dyDescent="0.2">
      <c r="AR158" s="30"/>
      <c r="AT158" s="125"/>
      <c r="AU158" s="103"/>
      <c r="AV158" s="104"/>
      <c r="AW158" s="104"/>
      <c r="AX158" s="104"/>
      <c r="AY158" s="104"/>
      <c r="AZ158" s="104"/>
      <c r="BA158" s="104"/>
      <c r="BB158" s="30"/>
      <c r="BC158" s="27"/>
    </row>
    <row r="159" spans="44:55" x14ac:dyDescent="0.2">
      <c r="AR159" s="30"/>
      <c r="AT159" s="125"/>
      <c r="AU159" s="103"/>
      <c r="AV159" s="104"/>
      <c r="AW159" s="104"/>
      <c r="AX159" s="104"/>
      <c r="AY159" s="104"/>
      <c r="AZ159" s="104"/>
      <c r="BA159" s="104"/>
      <c r="BB159" s="30"/>
      <c r="BC159" s="27"/>
    </row>
    <row r="160" spans="44:55" x14ac:dyDescent="0.2">
      <c r="AR160" s="30"/>
      <c r="AT160" s="125"/>
      <c r="AU160" s="103"/>
      <c r="AV160" s="104"/>
      <c r="AW160" s="104"/>
      <c r="AX160" s="104"/>
      <c r="AY160" s="104"/>
      <c r="AZ160" s="104"/>
      <c r="BA160" s="104"/>
      <c r="BB160" s="30"/>
      <c r="BC160" s="27"/>
    </row>
    <row r="161" spans="44:55" x14ac:dyDescent="0.2">
      <c r="AR161" s="30"/>
      <c r="AT161" s="125"/>
      <c r="AU161" s="103"/>
      <c r="AV161" s="104"/>
      <c r="AW161" s="104"/>
      <c r="AX161" s="104"/>
      <c r="AY161" s="104"/>
      <c r="AZ161" s="104"/>
      <c r="BA161" s="104"/>
      <c r="BB161" s="30"/>
      <c r="BC161" s="27"/>
    </row>
    <row r="162" spans="44:55" x14ac:dyDescent="0.2">
      <c r="AR162" s="30"/>
      <c r="AT162" s="125"/>
      <c r="AU162" s="103"/>
      <c r="AV162" s="104"/>
      <c r="AW162" s="104"/>
      <c r="AX162" s="104"/>
      <c r="AY162" s="104"/>
      <c r="AZ162" s="104"/>
      <c r="BA162" s="104"/>
      <c r="BB162" s="30"/>
      <c r="BC162" s="27"/>
    </row>
    <row r="163" spans="44:55" x14ac:dyDescent="0.2">
      <c r="AR163" s="30"/>
      <c r="AT163" s="125"/>
      <c r="AU163" s="103"/>
      <c r="AV163" s="104"/>
      <c r="AW163" s="104"/>
      <c r="AX163" s="104"/>
      <c r="AY163" s="104"/>
      <c r="AZ163" s="104"/>
      <c r="BA163" s="104"/>
      <c r="BB163" s="30"/>
      <c r="BC163" s="27"/>
    </row>
    <row r="164" spans="44:55" x14ac:dyDescent="0.2">
      <c r="AR164" s="30"/>
      <c r="AT164" s="125"/>
      <c r="AU164" s="103"/>
      <c r="AV164" s="104"/>
      <c r="AW164" s="104"/>
      <c r="AX164" s="104"/>
      <c r="AY164" s="104"/>
      <c r="AZ164" s="104"/>
      <c r="BA164" s="104"/>
      <c r="BB164" s="30"/>
      <c r="BC164" s="27"/>
    </row>
    <row r="165" spans="44:55" x14ac:dyDescent="0.2">
      <c r="AR165" s="30"/>
      <c r="AT165" s="125"/>
      <c r="AU165" s="103"/>
      <c r="AV165" s="104"/>
      <c r="AW165" s="104"/>
      <c r="AX165" s="104"/>
      <c r="AY165" s="104"/>
      <c r="AZ165" s="104"/>
      <c r="BA165" s="104"/>
      <c r="BB165" s="30"/>
      <c r="BC165" s="27"/>
    </row>
    <row r="166" spans="44:55" x14ac:dyDescent="0.2">
      <c r="AR166" s="30"/>
      <c r="AT166" s="125"/>
      <c r="AU166" s="103"/>
      <c r="AV166" s="104"/>
      <c r="AW166" s="104"/>
      <c r="AX166" s="104"/>
      <c r="AY166" s="104"/>
      <c r="AZ166" s="104"/>
      <c r="BA166" s="104"/>
      <c r="BB166" s="30"/>
      <c r="BC166" s="27"/>
    </row>
    <row r="167" spans="44:55" x14ac:dyDescent="0.2">
      <c r="AR167" s="30"/>
      <c r="AT167" s="125"/>
      <c r="AU167" s="103"/>
      <c r="AV167" s="104"/>
      <c r="AW167" s="104"/>
      <c r="AX167" s="104"/>
      <c r="AY167" s="104"/>
      <c r="AZ167" s="104"/>
      <c r="BA167" s="104"/>
      <c r="BB167" s="30"/>
      <c r="BC167" s="27"/>
    </row>
    <row r="168" spans="44:55" x14ac:dyDescent="0.2">
      <c r="AR168" s="30"/>
      <c r="AT168" s="125"/>
      <c r="AU168" s="103"/>
      <c r="AV168" s="104"/>
      <c r="AW168" s="104"/>
      <c r="AX168" s="104"/>
      <c r="AY168" s="104"/>
      <c r="AZ168" s="104"/>
      <c r="BA168" s="104"/>
      <c r="BB168" s="30"/>
      <c r="BC168" s="27"/>
    </row>
    <row r="169" spans="44:55" x14ac:dyDescent="0.2">
      <c r="AR169" s="30"/>
      <c r="AT169" s="125"/>
      <c r="AU169" s="103"/>
      <c r="AV169" s="104"/>
      <c r="AW169" s="104"/>
      <c r="AX169" s="104"/>
      <c r="AY169" s="104"/>
      <c r="AZ169" s="104"/>
      <c r="BA169" s="104"/>
      <c r="BB169" s="30"/>
      <c r="BC169" s="27"/>
    </row>
    <row r="170" spans="44:55" x14ac:dyDescent="0.2">
      <c r="AR170" s="30"/>
      <c r="AT170" s="125"/>
      <c r="AU170" s="103"/>
      <c r="AV170" s="104"/>
      <c r="AW170" s="104"/>
      <c r="AX170" s="104"/>
      <c r="AY170" s="104"/>
      <c r="AZ170" s="104"/>
      <c r="BA170" s="104"/>
      <c r="BB170" s="30"/>
      <c r="BC170" s="27"/>
    </row>
    <row r="171" spans="44:55" x14ac:dyDescent="0.2">
      <c r="AR171" s="30"/>
      <c r="AT171" s="125"/>
      <c r="AU171" s="103"/>
      <c r="AV171" s="104"/>
      <c r="AW171" s="104"/>
      <c r="AX171" s="104"/>
      <c r="AY171" s="104"/>
      <c r="AZ171" s="104"/>
      <c r="BA171" s="104"/>
      <c r="BB171" s="30"/>
      <c r="BC171" s="27"/>
    </row>
    <row r="172" spans="44:55" x14ac:dyDescent="0.2">
      <c r="AR172" s="30"/>
      <c r="AT172" s="125"/>
      <c r="AU172" s="103"/>
      <c r="AV172" s="104"/>
      <c r="AW172" s="104"/>
      <c r="AX172" s="104"/>
      <c r="AY172" s="104"/>
      <c r="AZ172" s="104"/>
      <c r="BA172" s="104"/>
      <c r="BB172" s="30"/>
      <c r="BC172" s="27"/>
    </row>
    <row r="173" spans="44:55" x14ac:dyDescent="0.2">
      <c r="AR173" s="30"/>
      <c r="AT173" s="125"/>
      <c r="AU173" s="103"/>
      <c r="AV173" s="104"/>
      <c r="AW173" s="104"/>
      <c r="AX173" s="104"/>
      <c r="AY173" s="104"/>
      <c r="AZ173" s="104"/>
      <c r="BA173" s="104"/>
      <c r="BB173" s="30"/>
      <c r="BC173" s="27"/>
    </row>
    <row r="174" spans="44:55" x14ac:dyDescent="0.2">
      <c r="AR174" s="30"/>
      <c r="AT174" s="125"/>
      <c r="AU174" s="103"/>
      <c r="AV174" s="104"/>
      <c r="AW174" s="104"/>
      <c r="AX174" s="104"/>
      <c r="AY174" s="104"/>
      <c r="AZ174" s="104"/>
      <c r="BA174" s="104"/>
      <c r="BB174" s="30"/>
      <c r="BC174" s="27"/>
    </row>
    <row r="175" spans="44:55" x14ac:dyDescent="0.2">
      <c r="AR175" s="30"/>
      <c r="AT175" s="125"/>
      <c r="AU175" s="103"/>
      <c r="AV175" s="104"/>
      <c r="AW175" s="104"/>
      <c r="AX175" s="104"/>
      <c r="AY175" s="104"/>
      <c r="AZ175" s="104"/>
      <c r="BA175" s="104"/>
      <c r="BB175" s="30"/>
      <c r="BC175" s="27"/>
    </row>
    <row r="176" spans="44:55" x14ac:dyDescent="0.2">
      <c r="AR176" s="30"/>
      <c r="AT176" s="125"/>
      <c r="AU176" s="103"/>
      <c r="AV176" s="104"/>
      <c r="AW176" s="104"/>
      <c r="AX176" s="104"/>
      <c r="AY176" s="104"/>
      <c r="AZ176" s="104"/>
      <c r="BA176" s="104"/>
      <c r="BB176" s="30"/>
      <c r="BC176" s="27"/>
    </row>
    <row r="177" spans="44:55" x14ac:dyDescent="0.2">
      <c r="AR177" s="30"/>
      <c r="AT177" s="125"/>
      <c r="AU177" s="103"/>
      <c r="AV177" s="104"/>
      <c r="AW177" s="104"/>
      <c r="AX177" s="104"/>
      <c r="AY177" s="104"/>
      <c r="AZ177" s="104"/>
      <c r="BA177" s="104"/>
      <c r="BB177" s="30"/>
      <c r="BC177" s="27"/>
    </row>
    <row r="178" spans="44:55" x14ac:dyDescent="0.2">
      <c r="AR178" s="30"/>
      <c r="AT178" s="125"/>
      <c r="AU178" s="103"/>
      <c r="AV178" s="104"/>
      <c r="AW178" s="104"/>
      <c r="AX178" s="104"/>
      <c r="AY178" s="104"/>
      <c r="AZ178" s="104"/>
      <c r="BA178" s="104"/>
      <c r="BB178" s="30"/>
      <c r="BC178" s="27"/>
    </row>
    <row r="179" spans="44:55" x14ac:dyDescent="0.2">
      <c r="AR179" s="30"/>
      <c r="AT179" s="125"/>
      <c r="AU179" s="103"/>
      <c r="AV179" s="104"/>
      <c r="AW179" s="104"/>
      <c r="AX179" s="104"/>
      <c r="AY179" s="104"/>
      <c r="AZ179" s="104"/>
      <c r="BA179" s="104"/>
      <c r="BB179" s="30"/>
      <c r="BC179" s="27"/>
    </row>
  </sheetData>
  <sheetProtection sheet="1" selectLockedCells="1"/>
  <mergeCells count="223"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</mergeCells>
  <dataValidations count="1">
    <dataValidation type="list" allowBlank="1" showInputMessage="1" showErrorMessage="1" sqref="H1:P1" xr:uid="{7ADAC546-D8B5-4F34-B65A-00D4DE6AE7DF}">
      <formula1>$AS$104:$AS$123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9BDB3A-1CE5-48DF-AF73-8D68BF7FB580}"/>
</file>

<file path=customXml/itemProps2.xml><?xml version="1.0" encoding="utf-8"?>
<ds:datastoreItem xmlns:ds="http://schemas.openxmlformats.org/officeDocument/2006/customXml" ds:itemID="{A294731E-7783-4792-8A66-58405B1DB681}"/>
</file>

<file path=customXml/itemProps3.xml><?xml version="1.0" encoding="utf-8"?>
<ds:datastoreItem xmlns:ds="http://schemas.openxmlformats.org/officeDocument/2006/customXml" ds:itemID="{905FA2BE-100E-407F-8CEF-FE4440FD39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W14 Version 1</vt:lpstr>
      <vt:lpstr>SBB zum Ausdrucken</vt:lpstr>
      <vt:lpstr>'SBB zum Ausdrucken'!Druckbereich</vt:lpstr>
      <vt:lpstr>'W14 Version 1'!Druckbereich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2025-05-27T15:15:39Z</cp:lastPrinted>
  <dcterms:created xsi:type="dcterms:W3CDTF">2025-05-27T14:28:29Z</dcterms:created>
  <dcterms:modified xsi:type="dcterms:W3CDTF">2025-05-28T07:25:21Z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2025-05-27T14:28:33Z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cb7a1a57-df96-4c4e-a765-6f977cd2fbd4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