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7AD6A31C-E2D3-4E13-8537-E420ABC70059}" xr6:coauthVersionLast="47" xr6:coauthVersionMax="47" xr10:uidLastSave="{00000000-0000-0000-0000-000000000000}"/>
  <bookViews>
    <workbookView xWindow="-120" yWindow="-120" windowWidth="29040" windowHeight="15840" xr2:uid="{D0C5AF73-D2C9-41CF-AC6E-AB910F7A4862}"/>
  </bookViews>
  <sheets>
    <sheet name="W16 Version 1" sheetId="1" r:id="rId1"/>
    <sheet name="SBB zum Ausdrucken" sheetId="2" r:id="rId2"/>
  </sheets>
  <definedNames>
    <definedName name="_xlnm.Print_Area" localSheetId="1">'SBB zum Ausdrucken'!$B$2:$AM$74</definedName>
    <definedName name="_xlnm.Print_Area" localSheetId="0">'W16 Version 1'!$A$2:$AN$71</definedName>
    <definedName name="Spiel" localSheetId="1">'SBB zum Ausdrucken'!$F$7</definedName>
    <definedName name="Spiel1" localSheetId="1">'SBB zum Ausdrucken'!$H$1</definedName>
    <definedName name="Spiel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8" i="1" l="1"/>
  <c r="AS108" i="2" l="1"/>
  <c r="AT108" i="2"/>
  <c r="AU108" i="2"/>
  <c r="AV108" i="2"/>
  <c r="AW108" i="2"/>
  <c r="AX108" i="2"/>
  <c r="AY108" i="2"/>
  <c r="AZ108" i="2"/>
  <c r="BA108" i="2"/>
  <c r="BD108" i="2"/>
  <c r="AS109" i="2"/>
  <c r="AT109" i="2"/>
  <c r="AU109" i="2"/>
  <c r="AV109" i="2"/>
  <c r="AW109" i="2"/>
  <c r="AX109" i="2"/>
  <c r="AY109" i="2"/>
  <c r="AZ109" i="2"/>
  <c r="BA109" i="2"/>
  <c r="BD109" i="2"/>
  <c r="AS110" i="2"/>
  <c r="AT110" i="2"/>
  <c r="AU110" i="2"/>
  <c r="AV110" i="2"/>
  <c r="AW110" i="2"/>
  <c r="AX110" i="2"/>
  <c r="AY110" i="2"/>
  <c r="AZ110" i="2"/>
  <c r="BA110" i="2"/>
  <c r="BD110" i="2"/>
  <c r="AS111" i="2"/>
  <c r="AT111" i="2"/>
  <c r="AU111" i="2"/>
  <c r="AV111" i="2"/>
  <c r="AW111" i="2"/>
  <c r="AX111" i="2"/>
  <c r="AY111" i="2"/>
  <c r="AZ111" i="2"/>
  <c r="BA111" i="2"/>
  <c r="BD111" i="2"/>
  <c r="AS112" i="2"/>
  <c r="AT112" i="2"/>
  <c r="AU112" i="2"/>
  <c r="AV112" i="2"/>
  <c r="AW112" i="2"/>
  <c r="AX112" i="2"/>
  <c r="AY112" i="2"/>
  <c r="AZ112" i="2"/>
  <c r="BA112" i="2"/>
  <c r="BD112" i="2"/>
  <c r="AS113" i="2"/>
  <c r="AT113" i="2"/>
  <c r="AU113" i="2"/>
  <c r="AV113" i="2"/>
  <c r="AW113" i="2"/>
  <c r="AX113" i="2"/>
  <c r="AY113" i="2"/>
  <c r="AZ113" i="2"/>
  <c r="BA113" i="2"/>
  <c r="BD113" i="2"/>
  <c r="AS114" i="2"/>
  <c r="AT114" i="2"/>
  <c r="AU114" i="2"/>
  <c r="AV114" i="2"/>
  <c r="AW114" i="2"/>
  <c r="AX114" i="2"/>
  <c r="AY114" i="2"/>
  <c r="AZ114" i="2"/>
  <c r="BA114" i="2"/>
  <c r="BD114" i="2"/>
  <c r="AS115" i="2"/>
  <c r="AT115" i="2"/>
  <c r="AU115" i="2"/>
  <c r="AV115" i="2"/>
  <c r="AW115" i="2"/>
  <c r="AX115" i="2"/>
  <c r="AY115" i="2"/>
  <c r="AZ115" i="2"/>
  <c r="BA115" i="2"/>
  <c r="BD115" i="2"/>
  <c r="AS116" i="2"/>
  <c r="AT116" i="2"/>
  <c r="AU116" i="2"/>
  <c r="AV116" i="2"/>
  <c r="AW116" i="2"/>
  <c r="AX116" i="2"/>
  <c r="AY116" i="2"/>
  <c r="AZ116" i="2"/>
  <c r="BA116" i="2"/>
  <c r="BD116" i="2"/>
  <c r="AS117" i="2"/>
  <c r="AT117" i="2"/>
  <c r="AU117" i="2"/>
  <c r="AV117" i="2"/>
  <c r="AW117" i="2"/>
  <c r="AX117" i="2"/>
  <c r="AY117" i="2"/>
  <c r="AZ117" i="2"/>
  <c r="BA117" i="2"/>
  <c r="BD117" i="2"/>
  <c r="AS118" i="2"/>
  <c r="AT118" i="2"/>
  <c r="AU118" i="2"/>
  <c r="AV118" i="2"/>
  <c r="AW118" i="2"/>
  <c r="AX118" i="2"/>
  <c r="AY118" i="2"/>
  <c r="AZ118" i="2"/>
  <c r="BA118" i="2"/>
  <c r="BD118" i="2"/>
  <c r="AS119" i="2"/>
  <c r="AT119" i="2"/>
  <c r="AU119" i="2"/>
  <c r="AV119" i="2"/>
  <c r="AW119" i="2"/>
  <c r="AX119" i="2"/>
  <c r="AY119" i="2"/>
  <c r="AZ119" i="2"/>
  <c r="BA119" i="2"/>
  <c r="BD119" i="2"/>
  <c r="BA105" i="2"/>
  <c r="BA106" i="2"/>
  <c r="BA107" i="2"/>
  <c r="BA104" i="2"/>
  <c r="AS104" i="2"/>
  <c r="AT104" i="2"/>
  <c r="AU104" i="2"/>
  <c r="AV104" i="2"/>
  <c r="AW104" i="2"/>
  <c r="AX104" i="2"/>
  <c r="AY104" i="2"/>
  <c r="AZ104" i="2"/>
  <c r="BD104" i="2"/>
  <c r="AS105" i="2"/>
  <c r="AT105" i="2"/>
  <c r="AU105" i="2"/>
  <c r="AV105" i="2"/>
  <c r="AW105" i="2"/>
  <c r="AX105" i="2"/>
  <c r="AY105" i="2"/>
  <c r="AZ105" i="2"/>
  <c r="BD105" i="2"/>
  <c r="AS106" i="2"/>
  <c r="AT106" i="2"/>
  <c r="AU106" i="2"/>
  <c r="AV106" i="2"/>
  <c r="AW106" i="2"/>
  <c r="AX106" i="2"/>
  <c r="AY106" i="2"/>
  <c r="AZ106" i="2"/>
  <c r="BD106" i="2"/>
  <c r="AS107" i="2"/>
  <c r="AT107" i="2"/>
  <c r="AU107" i="2"/>
  <c r="AV107" i="2"/>
  <c r="AW107" i="2"/>
  <c r="AX107" i="2"/>
  <c r="AY107" i="2"/>
  <c r="AZ107" i="2"/>
  <c r="BD107" i="2"/>
  <c r="J73" i="2"/>
  <c r="J71" i="2"/>
  <c r="J68" i="2"/>
  <c r="J65" i="2"/>
  <c r="AA7" i="2"/>
  <c r="V7" i="2"/>
  <c r="L7" i="2"/>
  <c r="F7" i="2"/>
  <c r="AA5" i="2"/>
  <c r="T5" i="2"/>
  <c r="L5" i="2"/>
  <c r="V3" i="2"/>
  <c r="G32" i="2" s="1"/>
  <c r="G3" i="2"/>
  <c r="G9" i="2" s="1"/>
  <c r="AC69" i="1"/>
  <c r="Y69" i="1"/>
  <c r="U69" i="1"/>
  <c r="Q69" i="1"/>
  <c r="M69" i="1"/>
  <c r="I69" i="1"/>
  <c r="E69" i="1"/>
  <c r="A69" i="1"/>
  <c r="M65" i="1"/>
  <c r="I65" i="1"/>
  <c r="E65" i="1"/>
  <c r="I64" i="1"/>
  <c r="E64" i="1"/>
  <c r="S63" i="1"/>
  <c r="Q63" i="1"/>
  <c r="O63" i="1"/>
  <c r="M63" i="1"/>
  <c r="E63" i="1"/>
  <c r="S62" i="1"/>
  <c r="Q62" i="1"/>
  <c r="O62" i="1"/>
  <c r="M62" i="1"/>
  <c r="A61" i="1"/>
  <c r="AS59" i="1"/>
  <c r="AR59" i="1"/>
  <c r="M59" i="1"/>
  <c r="I59" i="1"/>
  <c r="E59" i="1"/>
  <c r="B59" i="1"/>
  <c r="AS58" i="1"/>
  <c r="AR58" i="1"/>
  <c r="S58" i="1"/>
  <c r="Q58" i="1"/>
  <c r="I58" i="1"/>
  <c r="E58" i="1"/>
  <c r="B58" i="1"/>
  <c r="AS57" i="1"/>
  <c r="AR57" i="1"/>
  <c r="S57" i="1"/>
  <c r="Q57" i="1"/>
  <c r="O57" i="1"/>
  <c r="M57" i="1"/>
  <c r="E57" i="1"/>
  <c r="B57" i="1"/>
  <c r="AS56" i="1"/>
  <c r="AR56" i="1"/>
  <c r="S56" i="1"/>
  <c r="Q56" i="1"/>
  <c r="W59" i="1" s="1"/>
  <c r="O56" i="1"/>
  <c r="M56" i="1"/>
  <c r="W58" i="1" s="1"/>
  <c r="K56" i="1"/>
  <c r="I56" i="1"/>
  <c r="B56" i="1"/>
  <c r="Q55" i="1"/>
  <c r="M55" i="1"/>
  <c r="I55" i="1"/>
  <c r="E55" i="1"/>
  <c r="A55" i="1"/>
  <c r="M53" i="1"/>
  <c r="I53" i="1"/>
  <c r="E53" i="1"/>
  <c r="B53" i="1"/>
  <c r="AS52" i="1"/>
  <c r="AR52" i="1"/>
  <c r="S52" i="1"/>
  <c r="Q52" i="1"/>
  <c r="I52" i="1"/>
  <c r="E52" i="1"/>
  <c r="B52" i="1"/>
  <c r="AS51" i="1"/>
  <c r="AR51" i="1"/>
  <c r="S51" i="1"/>
  <c r="Q51" i="1"/>
  <c r="O51" i="1"/>
  <c r="M51" i="1"/>
  <c r="E51" i="1"/>
  <c r="B51" i="1"/>
  <c r="AS50" i="1"/>
  <c r="AR50" i="1"/>
  <c r="S50" i="1"/>
  <c r="Q50" i="1"/>
  <c r="W53" i="1" s="1"/>
  <c r="O50" i="1"/>
  <c r="M50" i="1"/>
  <c r="W52" i="1" s="1"/>
  <c r="K50" i="1"/>
  <c r="I50" i="1"/>
  <c r="B50" i="1"/>
  <c r="AS49" i="1"/>
  <c r="AR49" i="1"/>
  <c r="Q49" i="1"/>
  <c r="M49" i="1"/>
  <c r="I49" i="1"/>
  <c r="E49" i="1"/>
  <c r="A49" i="1"/>
  <c r="AF44" i="1"/>
  <c r="AB44" i="1"/>
  <c r="A44" i="1"/>
  <c r="AR119" i="2" s="1"/>
  <c r="BB119" i="2" s="1"/>
  <c r="AF43" i="1"/>
  <c r="AB43" i="1"/>
  <c r="A43" i="1"/>
  <c r="AR118" i="2" s="1"/>
  <c r="BB118" i="2" s="1"/>
  <c r="AS42" i="1"/>
  <c r="AR42" i="1"/>
  <c r="AF42" i="1"/>
  <c r="AB42" i="1"/>
  <c r="A42" i="1"/>
  <c r="AR117" i="2" s="1"/>
  <c r="BB117" i="2" s="1"/>
  <c r="AS41" i="1"/>
  <c r="AR41" i="1"/>
  <c r="AF41" i="1"/>
  <c r="AB41" i="1"/>
  <c r="A41" i="1"/>
  <c r="AR116" i="2" s="1"/>
  <c r="BB116" i="2" s="1"/>
  <c r="AS40" i="1"/>
  <c r="AR40" i="1"/>
  <c r="AS38" i="1"/>
  <c r="AR38" i="1"/>
  <c r="AF38" i="1"/>
  <c r="AB38" i="1"/>
  <c r="R38" i="1"/>
  <c r="N38" i="1"/>
  <c r="AQ38" i="1" s="1"/>
  <c r="A38" i="1"/>
  <c r="AR115" i="2" s="1"/>
  <c r="BB115" i="2" s="1"/>
  <c r="AS37" i="1"/>
  <c r="AR37" i="1"/>
  <c r="AF37" i="1"/>
  <c r="AB37" i="1"/>
  <c r="R37" i="1"/>
  <c r="N37" i="1"/>
  <c r="AQ37" i="1" s="1"/>
  <c r="A37" i="1"/>
  <c r="AR114" i="2" s="1"/>
  <c r="BB114" i="2" s="1"/>
  <c r="AS36" i="1"/>
  <c r="AR36" i="1"/>
  <c r="AF36" i="1"/>
  <c r="AB36" i="1"/>
  <c r="R36" i="1"/>
  <c r="N36" i="1"/>
  <c r="A36" i="1"/>
  <c r="AR113" i="2" s="1"/>
  <c r="BB113" i="2" s="1"/>
  <c r="AS35" i="1"/>
  <c r="AR35" i="1"/>
  <c r="AF35" i="1"/>
  <c r="AB35" i="1"/>
  <c r="R35" i="1"/>
  <c r="N35" i="1"/>
  <c r="AQ35" i="1" s="1"/>
  <c r="A35" i="1"/>
  <c r="AR112" i="2" s="1"/>
  <c r="BB112" i="2" s="1"/>
  <c r="AQ33" i="1"/>
  <c r="AQ32" i="1"/>
  <c r="AS31" i="1"/>
  <c r="AR31" i="1"/>
  <c r="AF31" i="1"/>
  <c r="AB31" i="1"/>
  <c r="R31" i="1"/>
  <c r="N31" i="1"/>
  <c r="A31" i="1"/>
  <c r="AR111" i="2" s="1"/>
  <c r="BB111" i="2" s="1"/>
  <c r="AS30" i="1"/>
  <c r="AR30" i="1"/>
  <c r="AI30" i="1"/>
  <c r="AF30" i="1"/>
  <c r="AB30" i="1"/>
  <c r="R30" i="1"/>
  <c r="N30" i="1"/>
  <c r="A30" i="1"/>
  <c r="AR110" i="2" s="1"/>
  <c r="BB110" i="2" s="1"/>
  <c r="AS29" i="1"/>
  <c r="AR29" i="1"/>
  <c r="AI29" i="1"/>
  <c r="AF29" i="1"/>
  <c r="AB29" i="1"/>
  <c r="R29" i="1"/>
  <c r="N29" i="1"/>
  <c r="A29" i="1"/>
  <c r="AR109" i="2" s="1"/>
  <c r="BB109" i="2" s="1"/>
  <c r="AS28" i="1"/>
  <c r="AR28" i="1"/>
  <c r="AI28" i="1"/>
  <c r="AF28" i="1"/>
  <c r="AB28" i="1"/>
  <c r="R28" i="1"/>
  <c r="N28" i="1"/>
  <c r="A28" i="1"/>
  <c r="AR108" i="2" s="1"/>
  <c r="BB108" i="2" s="1"/>
  <c r="AQ26" i="1"/>
  <c r="AQ25" i="1"/>
  <c r="AS24" i="1"/>
  <c r="AR24" i="1"/>
  <c r="AF24" i="1"/>
  <c r="AB24" i="1"/>
  <c r="R24" i="1"/>
  <c r="N24" i="1"/>
  <c r="AQ24" i="1" s="1"/>
  <c r="A24" i="1"/>
  <c r="AR107" i="2" s="1"/>
  <c r="BB107" i="2" s="1"/>
  <c r="AS23" i="1"/>
  <c r="AR23" i="1"/>
  <c r="AF23" i="1"/>
  <c r="AB23" i="1"/>
  <c r="R23" i="1"/>
  <c r="N23" i="1"/>
  <c r="AQ23" i="1" s="1"/>
  <c r="A23" i="1"/>
  <c r="AR106" i="2" s="1"/>
  <c r="BB106" i="2" s="1"/>
  <c r="AS22" i="1"/>
  <c r="AR22" i="1"/>
  <c r="AI22" i="1"/>
  <c r="AF22" i="1"/>
  <c r="AB22" i="1"/>
  <c r="R22" i="1"/>
  <c r="N22" i="1"/>
  <c r="A22" i="1"/>
  <c r="AR105" i="2" s="1"/>
  <c r="BB105" i="2" s="1"/>
  <c r="AS21" i="1"/>
  <c r="AR21" i="1"/>
  <c r="AI21" i="1"/>
  <c r="AF21" i="1"/>
  <c r="AB21" i="1"/>
  <c r="R21" i="1"/>
  <c r="N21" i="1"/>
  <c r="A21" i="1"/>
  <c r="AR104" i="2" s="1"/>
  <c r="BB104" i="2" s="1"/>
  <c r="D5" i="2" s="1"/>
  <c r="T17" i="1"/>
  <c r="T16" i="1"/>
  <c r="T15" i="1"/>
  <c r="T14" i="1"/>
  <c r="B62" i="1" l="1"/>
  <c r="E61" i="1" s="1"/>
  <c r="Y45" i="1"/>
  <c r="K62" i="1" s="1"/>
  <c r="V45" i="1"/>
  <c r="I62" i="1" s="1"/>
  <c r="N45" i="1"/>
  <c r="R44" i="1"/>
  <c r="AI41" i="1"/>
  <c r="N41" i="1"/>
  <c r="B64" i="1"/>
  <c r="M61" i="1" s="1"/>
  <c r="Y46" i="1"/>
  <c r="S64" i="1" s="1"/>
  <c r="V46" i="1"/>
  <c r="Q64" i="1" s="1"/>
  <c r="N46" i="1"/>
  <c r="AI43" i="1"/>
  <c r="N43" i="1"/>
  <c r="R41" i="1"/>
  <c r="B63" i="1"/>
  <c r="I61" i="1" s="1"/>
  <c r="R45" i="1"/>
  <c r="R43" i="1"/>
  <c r="AI42" i="1"/>
  <c r="N42" i="1"/>
  <c r="B65" i="1"/>
  <c r="Q61" i="1" s="1"/>
  <c r="R46" i="1"/>
  <c r="AI44" i="1"/>
  <c r="N44" i="1"/>
  <c r="R42" i="1"/>
  <c r="AI23" i="1"/>
  <c r="AQ21" i="1"/>
  <c r="AQ49" i="1"/>
  <c r="AI24" i="1"/>
  <c r="AQ22" i="1"/>
  <c r="AQ50" i="1"/>
  <c r="AQ51" i="1"/>
  <c r="AQ52" i="1"/>
  <c r="AI37" i="1"/>
  <c r="AQ28" i="1"/>
  <c r="AQ56" i="1"/>
  <c r="AI31" i="1"/>
  <c r="AQ29" i="1"/>
  <c r="AQ57" i="1"/>
  <c r="AI35" i="1"/>
  <c r="AQ30" i="1"/>
  <c r="AQ58" i="1"/>
  <c r="AI36" i="1"/>
  <c r="AQ31" i="1"/>
  <c r="AQ59" i="1"/>
  <c r="AI38" i="1"/>
  <c r="AQ36" i="1"/>
  <c r="AQ40" i="1"/>
  <c r="AQ41" i="1"/>
  <c r="AQ42" i="1"/>
  <c r="W51" i="1"/>
  <c r="AA50" i="1"/>
  <c r="Y50" i="1"/>
  <c r="U50" i="1"/>
  <c r="AA51" i="1"/>
  <c r="Y51" i="1"/>
  <c r="U51" i="1"/>
  <c r="W50" i="1"/>
  <c r="AA52" i="1"/>
  <c r="Y52" i="1"/>
  <c r="U52" i="1"/>
  <c r="AA53" i="1"/>
  <c r="Y53" i="1"/>
  <c r="U53" i="1"/>
  <c r="W57" i="1"/>
  <c r="AA56" i="1"/>
  <c r="Y56" i="1"/>
  <c r="U56" i="1"/>
  <c r="AA57" i="1"/>
  <c r="Y57" i="1"/>
  <c r="U57" i="1"/>
  <c r="W56" i="1"/>
  <c r="AA58" i="1"/>
  <c r="Y58" i="1"/>
  <c r="U58" i="1"/>
  <c r="AA59" i="1"/>
  <c r="Y59" i="1"/>
  <c r="U59" i="1"/>
  <c r="W64" i="1"/>
  <c r="AA64" i="1"/>
  <c r="Y64" i="1"/>
  <c r="U64" i="1"/>
  <c r="W65" i="1"/>
  <c r="AA65" i="1"/>
  <c r="Y65" i="1"/>
  <c r="U65" i="1"/>
  <c r="W63" i="1" l="1"/>
  <c r="AA62" i="1"/>
  <c r="Y62" i="1"/>
  <c r="U62" i="1"/>
  <c r="AA63" i="1"/>
  <c r="Y63" i="1"/>
  <c r="U63" i="1"/>
  <c r="W62" i="1"/>
</calcChain>
</file>

<file path=xl/sharedStrings.xml><?xml version="1.0" encoding="utf-8"?>
<sst xmlns="http://schemas.openxmlformats.org/spreadsheetml/2006/main" count="284" uniqueCount="124">
  <si>
    <t>Liga-Bezeichnung:</t>
  </si>
  <si>
    <t>W16</t>
  </si>
  <si>
    <t>Hamburger Basketball-Verband e.V.</t>
  </si>
  <si>
    <t>Qualifikationsturnier 2025</t>
  </si>
  <si>
    <t>15. Juni 2025</t>
  </si>
  <si>
    <t>- Weiblich U16 -</t>
  </si>
  <si>
    <t>Halle:</t>
  </si>
  <si>
    <t>AHRN</t>
  </si>
  <si>
    <t>STS Walddörfer, Ahrensburger Weg 30, 22359 HH</t>
  </si>
  <si>
    <t>Gesetzte Mannschaften:</t>
  </si>
  <si>
    <t>SCAL</t>
  </si>
  <si>
    <t>Ranglisten Platz 1</t>
  </si>
  <si>
    <t>BSV</t>
  </si>
  <si>
    <t>Ranglisten Platz 2</t>
  </si>
  <si>
    <t>OTT</t>
  </si>
  <si>
    <t>Ranglisten Platz 3</t>
  </si>
  <si>
    <t>RIST</t>
  </si>
  <si>
    <t>Ranglisten Platz 4</t>
  </si>
  <si>
    <t>Gruppe A</t>
  </si>
  <si>
    <t>Gruppe B</t>
  </si>
  <si>
    <t>Gruppe  C</t>
  </si>
  <si>
    <t>ETV</t>
  </si>
  <si>
    <t>MTVL</t>
  </si>
  <si>
    <t>A4</t>
  </si>
  <si>
    <t>WSV</t>
  </si>
  <si>
    <t>TSGB</t>
  </si>
  <si>
    <t>B4</t>
  </si>
  <si>
    <t>TOWE</t>
  </si>
  <si>
    <t>ATSV</t>
  </si>
  <si>
    <t>A3</t>
  </si>
  <si>
    <t>BGW</t>
  </si>
  <si>
    <t>EMTV</t>
  </si>
  <si>
    <t>B3</t>
  </si>
  <si>
    <t>Spielplan Sonntag</t>
  </si>
  <si>
    <t>Kampfgericht /
Kommissar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</si>
  <si>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</si>
  <si>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</si>
  <si>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</si>
  <si>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</si>
  <si>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</si>
  <si>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</si>
  <si>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</si>
  <si>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</si>
  <si>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A</t>
  </si>
  <si>
    <t>10:00</t>
  </si>
  <si>
    <t>-</t>
  </si>
  <si>
    <t>:</t>
  </si>
  <si>
    <t>B</t>
  </si>
  <si>
    <t>11:00</t>
  </si>
  <si>
    <t>12:00</t>
  </si>
  <si>
    <t>13:00</t>
  </si>
  <si>
    <t>14:00</t>
  </si>
  <si>
    <t>15:00</t>
  </si>
  <si>
    <t>Kampfgericht</t>
  </si>
  <si>
    <t>C</t>
  </si>
  <si>
    <t>16:15</t>
  </si>
  <si>
    <t>17:30</t>
  </si>
  <si>
    <t>Ergebnisübernahme aus Gruppe A</t>
  </si>
  <si>
    <t>Ergebnisübernahme aus Gruppe B</t>
  </si>
  <si>
    <t>Sollten die Schiedsrichter ihre eigene Mannschaft pfeifen, bitte eigenständig das Feld tauschen!</t>
  </si>
  <si>
    <t>Körbe</t>
  </si>
  <si>
    <t>Punkte</t>
  </si>
  <si>
    <t>Pl</t>
  </si>
  <si>
    <t>XXX</t>
  </si>
  <si>
    <t>D</t>
  </si>
  <si>
    <t>E</t>
  </si>
  <si>
    <t>F</t>
  </si>
  <si>
    <t>G</t>
  </si>
  <si>
    <t>H</t>
  </si>
  <si>
    <t>Platzierung:</t>
  </si>
  <si>
    <t>1 - 2</t>
  </si>
  <si>
    <t>3 - 4</t>
  </si>
  <si>
    <t>5.</t>
  </si>
  <si>
    <t>6.</t>
  </si>
  <si>
    <t>7.</t>
  </si>
  <si>
    <t>8.</t>
  </si>
  <si>
    <t>Qualifiziert für die Leistungsrunde sind die Plätze 1 bis 6 + SCAL, BSV, OTT, RIST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</si>
  <si>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</si>
  <si>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</si>
  <si>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</si>
  <si>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</si>
  <si>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</si>
  <si>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</si>
  <si>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</si>
  <si>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</si>
  <si>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</si>
  <si>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</si>
  <si>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</si>
  <si>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</si>
  <si>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</si>
  <si>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M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</si>
  <si>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</si>
  <si>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</si>
  <si>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</si>
  <si>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</si>
  <si>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</si>
  <si>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</si>
  <si>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</si>
  <si>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</si>
  <si>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</si>
  <si>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</si>
  <si>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</si>
  <si>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</si>
  <si>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</si>
  <si>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</si>
  <si>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</si>
  <si>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</si>
  <si>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</si>
  <si>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</si>
  <si>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</si>
  <si>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</si>
  <si>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</si>
  <si>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</si>
  <si>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</si>
  <si>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</si>
  <si>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</si>
  <si>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</si>
  <si>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</si>
  <si>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</si>
  <si>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</si>
  <si>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Liga2</t>
  </si>
  <si>
    <t>Datum</t>
  </si>
  <si>
    <t>Halle-Feld</t>
  </si>
  <si>
    <t>Version 1: Stand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</si>
</sst>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1" fillId="0" borderId="0" xfId="1"/>
    <xf numFmtId="0" fontId="1" fillId="3" borderId="0" xfId="1" applyFill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9" fillId="0" borderId="0" xfId="1" applyFont="1"/>
    <xf numFmtId="0" fontId="1" fillId="0" borderId="0" xfId="1" applyAlignment="1">
      <alignment horizontal="center"/>
    </xf>
    <xf numFmtId="20" fontId="1" fillId="0" borderId="0" xfId="1" applyNumberFormat="1"/>
    <xf numFmtId="20" fontId="1" fillId="0" borderId="0" xfId="1" applyNumberFormat="1" applyAlignment="1">
      <alignment horizontal="center"/>
    </xf>
    <xf numFmtId="0" fontId="6" fillId="0" borderId="7" xfId="1" applyFont="1" applyBorder="1"/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0" borderId="7" xfId="1" applyBorder="1"/>
    <xf numFmtId="0" fontId="7" fillId="0" borderId="0" xfId="1" quotePrefix="1" applyFont="1" applyAlignment="1">
      <alignment horizontal="left"/>
    </xf>
    <xf numFmtId="0" fontId="1" fillId="0" borderId="0" xfId="1" applyAlignment="1">
      <alignment shrinkToFit="1"/>
    </xf>
    <xf numFmtId="0" fontId="1" fillId="0" borderId="10" xfId="1" applyBorder="1" applyAlignment="1">
      <alignment shrinkToFit="1"/>
    </xf>
    <xf numFmtId="1" fontId="1" fillId="0" borderId="0" xfId="1" applyNumberFormat="1" applyAlignment="1">
      <alignment shrinkToFit="1"/>
    </xf>
    <xf numFmtId="165" fontId="1" fillId="0" borderId="0" xfId="1" applyNumberFormat="1" applyAlignment="1">
      <alignment shrinkToFit="1"/>
    </xf>
    <xf numFmtId="164" fontId="1" fillId="0" borderId="0" xfId="1" applyNumberFormat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horizontal="center" shrinkToFit="1"/>
    </xf>
    <xf numFmtId="164" fontId="1" fillId="0" borderId="0" xfId="1" applyNumberFormat="1"/>
    <xf numFmtId="0" fontId="7" fillId="0" borderId="0" xfId="1" applyFont="1" applyAlignment="1">
      <alignment horizontal="center"/>
    </xf>
    <xf numFmtId="0" fontId="7" fillId="0" borderId="0" xfId="1" applyFont="1"/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8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20" xfId="2" applyNumberFormat="1" applyFont="1" applyBorder="1" applyAlignment="1">
      <alignment horizontal="center" shrinkToFit="1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6" xfId="2" applyBorder="1"/>
    <xf numFmtId="0" fontId="1" fillId="0" borderId="27" xfId="2" applyBorder="1"/>
    <xf numFmtId="0" fontId="14" fillId="0" borderId="19" xfId="2" applyFont="1" applyBorder="1" applyAlignment="1">
      <alignment horizontal="left" vertical="center" wrapText="1"/>
    </xf>
    <xf numFmtId="0" fontId="14" fillId="0" borderId="20" xfId="2" applyFont="1" applyBorder="1" applyAlignment="1">
      <alignment horizontal="left" vertical="center" wrapText="1"/>
    </xf>
    <xf numFmtId="0" fontId="1" fillId="0" borderId="20" xfId="2" applyBorder="1" applyAlignment="1">
      <alignment horizontal="center"/>
    </xf>
    <xf numFmtId="0" fontId="1" fillId="0" borderId="20" xfId="2" applyBorder="1"/>
    <xf numFmtId="0" fontId="15" fillId="0" borderId="23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6" fillId="0" borderId="29" xfId="2" applyFont="1" applyBorder="1" applyAlignment="1">
      <alignment horizontal="center" shrinkToFit="1"/>
    </xf>
    <xf numFmtId="0" fontId="16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6" fillId="0" borderId="32" xfId="2" applyFont="1" applyBorder="1" applyAlignment="1">
      <alignment horizontal="center" shrinkToFit="1"/>
    </xf>
    <xf numFmtId="0" fontId="16" fillId="0" borderId="33" xfId="2" applyFont="1" applyBorder="1" applyAlignment="1">
      <alignment horizontal="center" shrinkToFit="1"/>
    </xf>
    <xf numFmtId="0" fontId="17" fillId="0" borderId="23" xfId="2" applyFont="1" applyBorder="1" applyAlignment="1">
      <alignment wrapText="1"/>
    </xf>
    <xf numFmtId="0" fontId="1" fillId="0" borderId="0" xfId="2" applyAlignment="1">
      <alignment horizontal="center"/>
    </xf>
    <xf numFmtId="0" fontId="15" fillId="0" borderId="1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7" fillId="0" borderId="0" xfId="2" applyFont="1"/>
    <xf numFmtId="0" fontId="1" fillId="0" borderId="41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" fillId="0" borderId="2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46" xfId="2" applyBorder="1"/>
    <xf numFmtId="0" fontId="1" fillId="0" borderId="21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21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4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6" fillId="0" borderId="57" xfId="2" applyFont="1" applyBorder="1" applyAlignment="1">
      <alignment horizontal="center" shrinkToFit="1"/>
    </xf>
    <xf numFmtId="0" fontId="16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6" fillId="0" borderId="49" xfId="2" applyFont="1" applyBorder="1" applyAlignment="1">
      <alignment horizontal="center" shrinkToFit="1"/>
    </xf>
    <xf numFmtId="0" fontId="16" fillId="0" borderId="50" xfId="2" applyFont="1" applyBorder="1" applyAlignment="1">
      <alignment horizontal="center" shrinkToFit="1"/>
    </xf>
    <xf numFmtId="0" fontId="14" fillId="0" borderId="23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9" xfId="2" applyBorder="1"/>
    <xf numFmtId="20" fontId="1" fillId="0" borderId="0" xfId="2" applyNumberFormat="1"/>
    <xf numFmtId="1" fontId="1" fillId="0" borderId="0" xfId="2" applyNumberFormat="1"/>
    <xf numFmtId="0" fontId="13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23" xfId="2" applyBorder="1" applyAlignment="1">
      <alignment wrapText="1"/>
    </xf>
    <xf numFmtId="0" fontId="1" fillId="0" borderId="7" xfId="2" applyBorder="1"/>
    <xf numFmtId="0" fontId="1" fillId="0" borderId="19" xfId="2" applyBorder="1" applyAlignment="1">
      <alignment wrapText="1"/>
    </xf>
    <xf numFmtId="0" fontId="1" fillId="0" borderId="22" xfId="2" applyBorder="1" applyAlignment="1">
      <alignment wrapText="1"/>
    </xf>
    <xf numFmtId="0" fontId="16" fillId="0" borderId="0" xfId="2" applyFont="1"/>
    <xf numFmtId="0" fontId="1" fillId="0" borderId="7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3" xfId="2" applyBorder="1" applyAlignment="1">
      <alignment horizontal="center"/>
    </xf>
    <xf numFmtId="0" fontId="16" fillId="0" borderId="18" xfId="2" applyFont="1" applyBorder="1"/>
    <xf numFmtId="0" fontId="19" fillId="0" borderId="18" xfId="2" applyFont="1" applyBorder="1"/>
    <xf numFmtId="0" fontId="1" fillId="0" borderId="20" xfId="2" applyBorder="1" applyAlignment="1">
      <alignment vertical="center" wrapText="1"/>
    </xf>
    <xf numFmtId="0" fontId="1" fillId="0" borderId="23" xfId="2" applyBorder="1" applyAlignment="1">
      <alignment horizontal="left"/>
    </xf>
    <xf numFmtId="0" fontId="13" fillId="0" borderId="0" xfId="2" applyFont="1"/>
    <xf numFmtId="0" fontId="1" fillId="0" borderId="0" xfId="2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right"/>
    </xf>
    <xf numFmtId="166" fontId="20" fillId="0" borderId="0" xfId="2" applyNumberFormat="1" applyFont="1"/>
    <xf numFmtId="14" fontId="20" fillId="0" borderId="0" xfId="2" applyNumberFormat="1" applyFont="1"/>
    <xf numFmtId="1" fontId="1" fillId="0" borderId="0" xfId="2" applyNumberFormat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>
      <alignment horizontal="right" shrinkToFit="1"/>
    </xf>
    <xf numFmtId="0" fontId="1" fillId="0" borderId="17" xfId="1" applyBorder="1" applyAlignment="1">
      <alignment horizontal="center"/>
    </xf>
    <xf numFmtId="16" fontId="1" fillId="0" borderId="14" xfId="1" quotePrefix="1" applyNumberFormat="1" applyBorder="1" applyAlignment="1">
      <alignment horizontal="center"/>
    </xf>
    <xf numFmtId="16" fontId="1" fillId="0" borderId="15" xfId="1" quotePrefix="1" applyNumberFormat="1" applyBorder="1" applyAlignment="1">
      <alignment horizontal="center"/>
    </xf>
    <xf numFmtId="16" fontId="1" fillId="0" borderId="16" xfId="1" quotePrefix="1" applyNumberFormat="1" applyBorder="1" applyAlignment="1">
      <alignment horizontal="center"/>
    </xf>
    <xf numFmtId="16" fontId="1" fillId="0" borderId="17" xfId="1" quotePrefix="1" applyNumberFormat="1" applyBorder="1" applyAlignment="1">
      <alignment horizontal="center"/>
    </xf>
    <xf numFmtId="0" fontId="1" fillId="0" borderId="17" xfId="1" quotePrefix="1" applyBorder="1" applyAlignment="1">
      <alignment horizontal="center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7" fillId="0" borderId="0" xfId="1" applyFont="1" applyAlignment="1">
      <alignment horizontal="left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0" fontId="7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0" fontId="1" fillId="0" borderId="0" xfId="1" applyAlignment="1">
      <alignment horizontal="left"/>
    </xf>
    <xf numFmtId="0" fontId="1" fillId="0" borderId="0" xfId="1" applyAlignment="1">
      <alignment horizontal="left" shrinkToFit="1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left"/>
      <protection locked="0"/>
    </xf>
    <xf numFmtId="0" fontId="6" fillId="0" borderId="7" xfId="1" applyFont="1" applyBorder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0" xfId="1" applyFill="1" applyProtection="1">
      <protection locked="0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6" fillId="0" borderId="7" xfId="1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12" fillId="0" borderId="23" xfId="2" applyFont="1" applyBorder="1" applyAlignment="1">
      <alignment horizontal="left" shrinkToFit="1"/>
    </xf>
    <xf numFmtId="0" fontId="12" fillId="0" borderId="0" xfId="2" applyFont="1" applyAlignment="1">
      <alignment horizontal="left" shrinkToFit="1"/>
    </xf>
    <xf numFmtId="0" fontId="13" fillId="0" borderId="7" xfId="2" applyFont="1" applyBorder="1" applyAlignment="1">
      <alignment horizontal="left"/>
    </xf>
    <xf numFmtId="0" fontId="12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7" xfId="2" applyBorder="1" applyAlignment="1">
      <alignment horizontal="center"/>
    </xf>
    <xf numFmtId="0" fontId="18" fillId="0" borderId="20" xfId="2" applyFont="1" applyBorder="1" applyAlignment="1">
      <alignment horizontal="left"/>
    </xf>
    <xf numFmtId="0" fontId="18" fillId="0" borderId="0" xfId="2" applyFont="1" applyAlignment="1">
      <alignment horizontal="left"/>
    </xf>
    <xf numFmtId="0" fontId="13" fillId="0" borderId="0" xfId="2" applyFont="1" applyAlignment="1">
      <alignment horizontal="center" wrapText="1"/>
    </xf>
    <xf numFmtId="0" fontId="13" fillId="0" borderId="23" xfId="2" applyFont="1" applyBorder="1" applyAlignment="1">
      <alignment horizontal="center" wrapText="1"/>
    </xf>
    <xf numFmtId="0" fontId="13" fillId="0" borderId="24" xfId="2" applyFont="1" applyBorder="1" applyAlignment="1">
      <alignment horizontal="center" wrapText="1"/>
    </xf>
    <xf numFmtId="0" fontId="1" fillId="0" borderId="46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51" xfId="2" applyBorder="1" applyAlignment="1">
      <alignment horizontal="left"/>
    </xf>
    <xf numFmtId="0" fontId="1" fillId="0" borderId="21" xfId="2" applyBorder="1" applyAlignment="1">
      <alignment horizontal="left" shrinkToFit="1"/>
    </xf>
    <xf numFmtId="0" fontId="14" fillId="0" borderId="53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" fillId="0" borderId="20" xfId="2" applyBorder="1" applyAlignment="1">
      <alignment horizontal="left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5" xfId="2" applyBorder="1" applyAlignment="1">
      <alignment horizontal="center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7" fillId="0" borderId="17" xfId="2" applyFont="1" applyBorder="1" applyAlignment="1">
      <alignment horizontal="center" wrapText="1"/>
    </xf>
    <xf numFmtId="0" fontId="1" fillId="0" borderId="19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6" xfId="2" applyBorder="1" applyAlignment="1">
      <alignment horizontal="center" vertical="center" wrapText="1"/>
    </xf>
    <xf numFmtId="0" fontId="1" fillId="0" borderId="18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textRotation="90" wrapText="1"/>
    </xf>
    <xf numFmtId="0" fontId="17" fillId="0" borderId="39" xfId="2" applyFont="1" applyBorder="1" applyAlignment="1">
      <alignment horizontal="center" vertical="center" textRotation="90" wrapText="1"/>
    </xf>
    <xf numFmtId="0" fontId="17" fillId="0" borderId="44" xfId="2" applyFont="1" applyBorder="1" applyAlignment="1">
      <alignment horizontal="center" vertical="center" textRotation="90" wrapText="1"/>
    </xf>
    <xf numFmtId="0" fontId="17" fillId="0" borderId="43" xfId="2" applyFont="1" applyBorder="1" applyAlignment="1">
      <alignment horizontal="center" vertical="center" textRotation="90" wrapText="1"/>
    </xf>
    <xf numFmtId="0" fontId="17" fillId="0" borderId="16" xfId="2" applyFont="1" applyBorder="1" applyAlignment="1">
      <alignment horizontal="center" vertical="center" wrapText="1" shrinkToFit="1"/>
    </xf>
    <xf numFmtId="0" fontId="1" fillId="0" borderId="19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2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5" fillId="0" borderId="1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shrinkToFit="1"/>
    </xf>
    <xf numFmtId="0" fontId="3" fillId="0" borderId="20" xfId="2" applyFont="1" applyBorder="1" applyAlignment="1">
      <alignment horizontal="left" shrinkToFit="1"/>
    </xf>
    <xf numFmtId="0" fontId="3" fillId="0" borderId="7" xfId="2" applyFont="1" applyBorder="1" applyAlignment="1">
      <alignment horizontal="left" shrinkToFit="1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1" fillId="0" borderId="0" xfId="2" applyFont="1" applyAlignment="1">
      <alignment horizontal="center"/>
    </xf>
    <xf numFmtId="0" fontId="12" fillId="0" borderId="19" xfId="2" applyFont="1" applyBorder="1" applyAlignment="1">
      <alignment horizontal="center" shrinkToFit="1"/>
    </xf>
    <xf numFmtId="0" fontId="12" fillId="0" borderId="20" xfId="2" applyFont="1" applyBorder="1" applyAlignment="1">
      <alignment horizontal="center" shrinkToFit="1"/>
    </xf>
    <xf numFmtId="0" fontId="13" fillId="0" borderId="21" xfId="2" applyFont="1" applyBorder="1" applyAlignment="1">
      <alignment horizontal="right" shrinkToFit="1"/>
    </xf>
    <xf numFmtId="0" fontId="12" fillId="0" borderId="23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2" fillId="0" borderId="0" xfId="2" applyFont="1" applyAlignment="1">
      <alignment horizontal="right"/>
    </xf>
    <xf numFmtId="0" fontId="2" fillId="0" borderId="25" xfId="2" applyFont="1" applyBorder="1" applyAlignment="1">
      <alignment horizontal="center" shrinkToFit="1"/>
    </xf>
    <xf numFmtId="0" fontId="12" fillId="0" borderId="23" xfId="2" applyFont="1" applyBorder="1" applyAlignment="1">
      <alignment horizontal="center"/>
    </xf>
    <xf numFmtId="0" fontId="13" fillId="0" borderId="7" xfId="2" applyFont="1" applyBorder="1" applyAlignment="1">
      <alignment horizontal="right" shrinkToFit="1"/>
    </xf>
    <xf numFmtId="0" fontId="12" fillId="0" borderId="19" xfId="2" applyFont="1" applyBorder="1" applyAlignment="1">
      <alignment horizontal="right"/>
    </xf>
    <xf numFmtId="0" fontId="12" fillId="0" borderId="20" xfId="2" applyFont="1" applyBorder="1" applyAlignment="1">
      <alignment horizontal="right"/>
    </xf>
    <xf numFmtId="0" fontId="2" fillId="0" borderId="21" xfId="2" applyFont="1" applyBorder="1" applyAlignment="1">
      <alignment horizontal="center" shrinkToFit="1"/>
    </xf>
    <xf numFmtId="167" fontId="2" fillId="0" borderId="21" xfId="2" applyNumberFormat="1" applyFont="1" applyBorder="1" applyAlignment="1">
      <alignment horizontal="center" shrinkToFit="1"/>
    </xf>
    <xf numFmtId="166" fontId="2" fillId="0" borderId="21" xfId="2" applyNumberFormat="1" applyFont="1" applyBorder="1" applyAlignment="1">
      <alignment horizontal="center" shrinkToFit="1"/>
    </xf>
  </cellXfs>
  <cellStyles count="3">
    <cellStyle name="Standard" xfId="0" builtinId="0"/>
    <cellStyle name="Standard 2" xfId="1" xr:uid="{58111395-C146-40FB-AE45-F4CA086056BF}"/>
    <cellStyle name="Standard 2 2" xfId="2" xr:uid="{25159D10-497E-4A42-AE83-817B297C62BC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F334E097-1972-48DE-98A2-9951F96D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BF146722-A6E6-4E53-9928-E1BF61BD0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1737-C423-4784-9403-89C280B75F02}">
  <dimension ref="A1:BP71"/>
  <sheetViews>
    <sheetView showGridLines="0" tabSelected="1" topLeftCell="A2" zoomScaleNormal="100" zoomScaleSheetLayoutView="115" workbookViewId="0">
      <selection activeCell="V21" sqref="V21:W21"/>
    </sheetView>
  </sheetViews>
  <sheetFormatPr baseColWidth="10" defaultColWidth="11.42578125" defaultRowHeight="12.75" x14ac:dyDescent="0.2"/>
  <cols>
    <col min="1" max="40" width="2.28515625" style="1" customWidth="1"/>
    <col min="41" max="42" width="2.28515625" style="2" hidden="1" customWidth="1"/>
    <col min="43" max="46" width="2.28515625" style="1" hidden="1" customWidth="1"/>
    <col min="47" max="73" width="2.28515625" style="1" customWidth="1"/>
    <col min="74" max="88" width="5.7109375" style="1" customWidth="1"/>
    <col min="89" max="16384" width="11.42578125" style="1"/>
  </cols>
  <sheetData>
    <row r="1" spans="1:41" hidden="1" x14ac:dyDescent="0.2">
      <c r="A1" s="156" t="s">
        <v>0</v>
      </c>
      <c r="B1" s="156"/>
      <c r="C1" s="156"/>
      <c r="D1" s="156"/>
      <c r="E1" s="156"/>
      <c r="F1" s="156"/>
      <c r="G1" s="156"/>
      <c r="H1" s="179" t="s">
        <v>1</v>
      </c>
      <c r="I1" s="179"/>
      <c r="J1" s="179"/>
      <c r="AO1" s="1"/>
    </row>
    <row r="2" spans="1:41" ht="15" x14ac:dyDescent="0.2">
      <c r="A2" s="180" t="s">
        <v>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2"/>
    </row>
    <row r="3" spans="1:41" ht="18" x14ac:dyDescent="0.25">
      <c r="A3" s="183" t="s">
        <v>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5"/>
    </row>
    <row r="4" spans="1:41" ht="18" x14ac:dyDescent="0.25">
      <c r="A4" s="186" t="s">
        <v>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5"/>
    </row>
    <row r="5" spans="1:41" ht="18" x14ac:dyDescent="0.25">
      <c r="A5" s="187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9"/>
    </row>
    <row r="6" spans="1:41" ht="18" x14ac:dyDescent="0.25">
      <c r="A6" s="176" t="s">
        <v>6</v>
      </c>
      <c r="B6" s="176"/>
      <c r="C6" s="176"/>
      <c r="D6" s="176"/>
      <c r="E6" s="176"/>
      <c r="F6" s="177" t="s">
        <v>7</v>
      </c>
      <c r="G6" s="177"/>
      <c r="H6" s="177"/>
      <c r="I6" s="177"/>
      <c r="J6" s="177"/>
      <c r="K6" s="178" t="s">
        <v>8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1:41" x14ac:dyDescent="0.2">
      <c r="AC7" s="3"/>
      <c r="AE7" s="4"/>
      <c r="AH7" s="4"/>
      <c r="AI7" s="5"/>
      <c r="AJ7" s="5"/>
    </row>
    <row r="8" spans="1:41" ht="12.75" customHeight="1" x14ac:dyDescent="0.2">
      <c r="A8" s="156" t="s">
        <v>9</v>
      </c>
      <c r="B8" s="156"/>
      <c r="C8" s="156"/>
      <c r="D8" s="156"/>
      <c r="E8" s="156"/>
      <c r="F8" s="156"/>
      <c r="G8" s="156"/>
      <c r="H8" s="156"/>
      <c r="I8" s="156"/>
      <c r="J8" s="156"/>
      <c r="K8" s="156" t="s">
        <v>10</v>
      </c>
      <c r="L8" s="156"/>
      <c r="M8" s="156"/>
      <c r="N8" s="6"/>
      <c r="O8" s="1" t="s">
        <v>11</v>
      </c>
      <c r="AE8" s="7"/>
    </row>
    <row r="9" spans="1:41" x14ac:dyDescent="0.2">
      <c r="K9" s="156" t="s">
        <v>12</v>
      </c>
      <c r="L9" s="156"/>
      <c r="M9" s="156"/>
      <c r="O9" s="1" t="s">
        <v>13</v>
      </c>
      <c r="AE9" s="7"/>
    </row>
    <row r="10" spans="1:41" x14ac:dyDescent="0.2">
      <c r="K10" s="156" t="s">
        <v>14</v>
      </c>
      <c r="L10" s="156"/>
      <c r="M10" s="156"/>
      <c r="O10" s="1" t="s">
        <v>15</v>
      </c>
      <c r="AE10" s="7"/>
    </row>
    <row r="11" spans="1:41" x14ac:dyDescent="0.2">
      <c r="K11" s="156" t="s">
        <v>16</v>
      </c>
      <c r="L11" s="156"/>
      <c r="M11" s="156"/>
      <c r="O11" s="1" t="s">
        <v>17</v>
      </c>
      <c r="AE11" s="7"/>
    </row>
    <row r="12" spans="1:41" x14ac:dyDescent="0.2">
      <c r="AE12" s="7"/>
    </row>
    <row r="13" spans="1:41" x14ac:dyDescent="0.2">
      <c r="B13" s="174" t="s">
        <v>18</v>
      </c>
      <c r="C13" s="174"/>
      <c r="D13" s="174"/>
      <c r="E13" s="174"/>
      <c r="J13" s="174" t="s">
        <v>19</v>
      </c>
      <c r="K13" s="174"/>
      <c r="L13" s="174"/>
      <c r="M13" s="174"/>
      <c r="R13" s="175" t="s">
        <v>20</v>
      </c>
      <c r="S13" s="175"/>
      <c r="T13" s="175"/>
      <c r="U13" s="175"/>
      <c r="V13" s="175"/>
      <c r="AC13" s="7"/>
    </row>
    <row r="14" spans="1:41" x14ac:dyDescent="0.2">
      <c r="B14" s="156" t="s">
        <v>21</v>
      </c>
      <c r="C14" s="156"/>
      <c r="D14" s="156"/>
      <c r="E14" s="156"/>
      <c r="J14" s="156" t="s">
        <v>22</v>
      </c>
      <c r="K14" s="156"/>
      <c r="L14" s="156"/>
      <c r="M14" s="156"/>
      <c r="R14" s="8" t="s">
        <v>23</v>
      </c>
      <c r="S14" s="8"/>
      <c r="T14" s="156" t="str">
        <f>IF(AC50=4,B50,IF(AC51=4,B51,IF(AC52=4,B52,IF(AC53=4,B53,""))))</f>
        <v/>
      </c>
      <c r="U14" s="156"/>
      <c r="V14" s="156"/>
      <c r="AC14" s="7"/>
    </row>
    <row r="15" spans="1:41" x14ac:dyDescent="0.2">
      <c r="B15" s="156" t="s">
        <v>24</v>
      </c>
      <c r="C15" s="156"/>
      <c r="D15" s="156"/>
      <c r="E15" s="156"/>
      <c r="J15" s="156" t="s">
        <v>25</v>
      </c>
      <c r="K15" s="156"/>
      <c r="L15" s="156"/>
      <c r="M15" s="156"/>
      <c r="R15" s="8" t="s">
        <v>26</v>
      </c>
      <c r="S15" s="8"/>
      <c r="T15" s="156" t="str">
        <f>IF(AC56=4,B56,IF(AC57=4,B57,IF(AC58=4,B58,IF(AC59=4,B59,""))))</f>
        <v/>
      </c>
      <c r="U15" s="156"/>
      <c r="V15" s="156"/>
      <c r="AC15" s="7"/>
    </row>
    <row r="16" spans="1:41" x14ac:dyDescent="0.2">
      <c r="B16" s="156" t="s">
        <v>27</v>
      </c>
      <c r="C16" s="156"/>
      <c r="D16" s="156"/>
      <c r="E16" s="156"/>
      <c r="J16" s="156" t="s">
        <v>28</v>
      </c>
      <c r="K16" s="156"/>
      <c r="L16" s="156"/>
      <c r="M16" s="156"/>
      <c r="R16" s="8" t="s">
        <v>29</v>
      </c>
      <c r="S16" s="8"/>
      <c r="T16" s="156" t="str">
        <f>IF(AC50=3,B50,IF(AC51=3,B51,IF(AC52=3,B52,IF(AC53=3,B53,""))))</f>
        <v/>
      </c>
      <c r="U16" s="156"/>
      <c r="V16" s="156"/>
      <c r="AC16" s="7"/>
    </row>
    <row r="17" spans="1:45" x14ac:dyDescent="0.2">
      <c r="B17" s="156" t="s">
        <v>30</v>
      </c>
      <c r="C17" s="156"/>
      <c r="D17" s="156"/>
      <c r="E17" s="156"/>
      <c r="J17" s="156" t="s">
        <v>31</v>
      </c>
      <c r="K17" s="156"/>
      <c r="L17" s="156"/>
      <c r="M17" s="156"/>
      <c r="R17" s="8" t="s">
        <v>32</v>
      </c>
      <c r="S17" s="8"/>
      <c r="T17" s="156" t="str">
        <f>IF(AC56=3,B56,IF(AC57=3,B57,IF(AC58=3,B58,IF(AC59=3,B59,""))))</f>
        <v/>
      </c>
      <c r="U17" s="156"/>
      <c r="V17" s="156"/>
      <c r="AC17" s="7"/>
    </row>
    <row r="18" spans="1:45" x14ac:dyDescent="0.2">
      <c r="AN18" s="9" t="s">
        <v>123</v>
      </c>
    </row>
    <row r="19" spans="1:45" ht="20.25" x14ac:dyDescent="0.3">
      <c r="A19" s="10" t="s">
        <v>33</v>
      </c>
      <c r="AA19" s="11"/>
      <c r="AB19" s="12"/>
      <c r="AC19" s="13"/>
      <c r="AD19" s="8"/>
      <c r="AF19" s="8"/>
      <c r="AG19" s="8"/>
      <c r="AH19" s="11"/>
      <c r="AI19" s="171" t="s">
        <v>34</v>
      </c>
      <c r="AJ19" s="171"/>
      <c r="AK19" s="171"/>
      <c r="AL19" s="171"/>
      <c r="AM19" s="171"/>
      <c r="AN19" s="171"/>
      <c r="AO19" s="171"/>
      <c r="AP19" s="171"/>
    </row>
    <row r="20" spans="1:45" x14ac:dyDescent="0.2">
      <c r="A20" s="166" t="s">
        <v>35</v>
      </c>
      <c r="B20" s="166"/>
      <c r="C20" s="166"/>
      <c r="D20" s="167" t="s">
        <v>36</v>
      </c>
      <c r="E20" s="167"/>
      <c r="F20" s="166" t="s">
        <v>37</v>
      </c>
      <c r="G20" s="166"/>
      <c r="H20" s="166"/>
      <c r="I20" s="166" t="s">
        <v>38</v>
      </c>
      <c r="J20" s="166"/>
      <c r="K20" s="166"/>
      <c r="L20" s="166" t="s">
        <v>39</v>
      </c>
      <c r="M20" s="166"/>
      <c r="N20" s="166" t="s">
        <v>40</v>
      </c>
      <c r="O20" s="166"/>
      <c r="P20" s="166"/>
      <c r="Q20" s="166"/>
      <c r="R20" s="166"/>
      <c r="S20" s="166"/>
      <c r="T20" s="166"/>
      <c r="U20" s="14"/>
      <c r="V20" s="166" t="s">
        <v>41</v>
      </c>
      <c r="W20" s="166"/>
      <c r="X20" s="166"/>
      <c r="Y20" s="166"/>
      <c r="Z20" s="166"/>
      <c r="AA20" s="14"/>
      <c r="AB20" s="166" t="s">
        <v>42</v>
      </c>
      <c r="AC20" s="166"/>
      <c r="AD20" s="166"/>
      <c r="AE20" s="166"/>
      <c r="AF20" s="166"/>
      <c r="AG20" s="166"/>
      <c r="AH20" s="166"/>
      <c r="AI20" s="173"/>
      <c r="AJ20" s="173"/>
      <c r="AK20" s="173"/>
      <c r="AL20" s="173"/>
      <c r="AM20" s="173"/>
      <c r="AN20" s="173"/>
      <c r="AO20" s="173"/>
      <c r="AP20" s="173"/>
    </row>
    <row r="21" spans="1:45" x14ac:dyDescent="0.2">
      <c r="A21" s="159" t="str">
        <f>$H$1</f>
        <v>W16</v>
      </c>
      <c r="B21" s="159"/>
      <c r="C21" s="159"/>
      <c r="D21" s="159">
        <v>1</v>
      </c>
      <c r="E21" s="159"/>
      <c r="F21" s="159" t="s">
        <v>43</v>
      </c>
      <c r="G21" s="159"/>
      <c r="H21" s="159"/>
      <c r="I21" s="162" t="s">
        <v>44</v>
      </c>
      <c r="J21" s="162"/>
      <c r="K21" s="162"/>
      <c r="L21" s="163">
        <v>1</v>
      </c>
      <c r="M21" s="163"/>
      <c r="N21" s="156" t="str">
        <f>B16</f>
        <v>TOWE</v>
      </c>
      <c r="O21" s="156"/>
      <c r="P21" s="156"/>
      <c r="Q21" s="11" t="s">
        <v>45</v>
      </c>
      <c r="R21" s="156" t="str">
        <f>B14</f>
        <v>ETV</v>
      </c>
      <c r="S21" s="156"/>
      <c r="T21" s="156"/>
      <c r="V21" s="170"/>
      <c r="W21" s="170"/>
      <c r="X21" s="11" t="s">
        <v>46</v>
      </c>
      <c r="Y21" s="165"/>
      <c r="Z21" s="165"/>
      <c r="AB21" s="158" t="str">
        <f>$B$17</f>
        <v>BGW</v>
      </c>
      <c r="AC21" s="158"/>
      <c r="AD21" s="158"/>
      <c r="AE21" s="11" t="s">
        <v>45</v>
      </c>
      <c r="AF21" s="156" t="str">
        <f>$J$16</f>
        <v>ATSV</v>
      </c>
      <c r="AG21" s="156"/>
      <c r="AH21" s="156"/>
      <c r="AI21" s="169" t="str">
        <f>N23</f>
        <v>ATSV</v>
      </c>
      <c r="AJ21" s="169"/>
      <c r="AK21" s="169"/>
      <c r="AL21" s="169"/>
      <c r="AM21" s="169"/>
      <c r="AN21" s="169"/>
      <c r="AQ21" s="1" t="str">
        <f>N21&amp;R21</f>
        <v>TOWEETV</v>
      </c>
      <c r="AR21" s="1">
        <f>V21</f>
        <v>0</v>
      </c>
      <c r="AS21" s="1">
        <f>Y21</f>
        <v>0</v>
      </c>
    </row>
    <row r="22" spans="1:45" x14ac:dyDescent="0.2">
      <c r="A22" s="159" t="str">
        <f>$H$1</f>
        <v>W16</v>
      </c>
      <c r="B22" s="159"/>
      <c r="C22" s="159"/>
      <c r="D22" s="159">
        <v>2</v>
      </c>
      <c r="E22" s="159"/>
      <c r="F22" s="159" t="s">
        <v>43</v>
      </c>
      <c r="G22" s="159"/>
      <c r="H22" s="159"/>
      <c r="I22" s="162" t="s">
        <v>44</v>
      </c>
      <c r="J22" s="162"/>
      <c r="K22" s="162"/>
      <c r="L22" s="163">
        <v>2</v>
      </c>
      <c r="M22" s="163"/>
      <c r="N22" s="156" t="str">
        <f>B15</f>
        <v>WSV</v>
      </c>
      <c r="O22" s="156"/>
      <c r="P22" s="156"/>
      <c r="Q22" s="11" t="s">
        <v>45</v>
      </c>
      <c r="R22" s="156" t="str">
        <f>B17</f>
        <v>BGW</v>
      </c>
      <c r="S22" s="156"/>
      <c r="T22" s="156"/>
      <c r="V22" s="170"/>
      <c r="W22" s="170"/>
      <c r="X22" s="11" t="s">
        <v>46</v>
      </c>
      <c r="Y22" s="165"/>
      <c r="Z22" s="165"/>
      <c r="AB22" s="158" t="str">
        <f>$B$14</f>
        <v>ETV</v>
      </c>
      <c r="AC22" s="158"/>
      <c r="AD22" s="158"/>
      <c r="AE22" s="11" t="s">
        <v>45</v>
      </c>
      <c r="AF22" s="156" t="str">
        <f>$J$17</f>
        <v>EMTV</v>
      </c>
      <c r="AG22" s="156"/>
      <c r="AH22" s="156"/>
      <c r="AI22" s="159" t="str">
        <f>N24</f>
        <v>TSGB</v>
      </c>
      <c r="AJ22" s="159"/>
      <c r="AK22" s="159"/>
      <c r="AL22" s="159"/>
      <c r="AM22" s="159"/>
      <c r="AN22" s="159"/>
      <c r="AQ22" s="1" t="str">
        <f t="shared" ref="AQ22:AQ38" si="0">N22&amp;R22</f>
        <v>WSVBGW</v>
      </c>
      <c r="AR22" s="1">
        <f t="shared" ref="AR22:AR38" si="1">V22</f>
        <v>0</v>
      </c>
      <c r="AS22" s="1">
        <f t="shared" ref="AS22:AS38" si="2">Y22</f>
        <v>0</v>
      </c>
    </row>
    <row r="23" spans="1:45" x14ac:dyDescent="0.2">
      <c r="A23" s="159" t="str">
        <f>$H$1</f>
        <v>W16</v>
      </c>
      <c r="B23" s="159"/>
      <c r="C23" s="159"/>
      <c r="D23" s="159">
        <v>7</v>
      </c>
      <c r="E23" s="159"/>
      <c r="F23" s="159" t="s">
        <v>47</v>
      </c>
      <c r="G23" s="159"/>
      <c r="H23" s="159"/>
      <c r="I23" s="162" t="s">
        <v>48</v>
      </c>
      <c r="J23" s="162"/>
      <c r="K23" s="162"/>
      <c r="L23" s="163">
        <v>1</v>
      </c>
      <c r="M23" s="163"/>
      <c r="N23" s="156" t="str">
        <f>J16</f>
        <v>ATSV</v>
      </c>
      <c r="O23" s="156"/>
      <c r="P23" s="156"/>
      <c r="Q23" s="11" t="s">
        <v>45</v>
      </c>
      <c r="R23" s="156" t="str">
        <f>J14</f>
        <v>MTVL</v>
      </c>
      <c r="S23" s="156"/>
      <c r="T23" s="156"/>
      <c r="V23" s="164"/>
      <c r="W23" s="164"/>
      <c r="X23" s="11" t="s">
        <v>46</v>
      </c>
      <c r="Y23" s="165"/>
      <c r="Z23" s="165"/>
      <c r="AB23" s="158" t="str">
        <f>$J$17</f>
        <v>EMTV</v>
      </c>
      <c r="AC23" s="158"/>
      <c r="AD23" s="158"/>
      <c r="AE23" s="11" t="s">
        <v>45</v>
      </c>
      <c r="AF23" s="156" t="str">
        <f>$B$14</f>
        <v>ETV</v>
      </c>
      <c r="AG23" s="156"/>
      <c r="AH23" s="156"/>
      <c r="AI23" s="159" t="str">
        <f>N21</f>
        <v>TOWE</v>
      </c>
      <c r="AJ23" s="159"/>
      <c r="AK23" s="159"/>
      <c r="AL23" s="159"/>
      <c r="AM23" s="159"/>
      <c r="AN23" s="159"/>
      <c r="AQ23" s="1" t="str">
        <f t="shared" si="0"/>
        <v>ATSVMTVL</v>
      </c>
      <c r="AR23" s="1">
        <f t="shared" si="1"/>
        <v>0</v>
      </c>
      <c r="AS23" s="1">
        <f t="shared" si="2"/>
        <v>0</v>
      </c>
    </row>
    <row r="24" spans="1:45" x14ac:dyDescent="0.2">
      <c r="A24" s="159" t="str">
        <f>$H$1</f>
        <v>W16</v>
      </c>
      <c r="B24" s="159"/>
      <c r="C24" s="159"/>
      <c r="D24" s="159">
        <v>8</v>
      </c>
      <c r="E24" s="159"/>
      <c r="F24" s="159" t="s">
        <v>47</v>
      </c>
      <c r="G24" s="159"/>
      <c r="H24" s="159"/>
      <c r="I24" s="162" t="s">
        <v>48</v>
      </c>
      <c r="J24" s="162"/>
      <c r="K24" s="162"/>
      <c r="L24" s="163">
        <v>2</v>
      </c>
      <c r="M24" s="163"/>
      <c r="N24" s="156" t="str">
        <f>J15</f>
        <v>TSGB</v>
      </c>
      <c r="O24" s="156"/>
      <c r="P24" s="156"/>
      <c r="Q24" s="11" t="s">
        <v>45</v>
      </c>
      <c r="R24" s="156" t="str">
        <f>J17</f>
        <v>EMTV</v>
      </c>
      <c r="S24" s="156"/>
      <c r="T24" s="156"/>
      <c r="V24" s="164"/>
      <c r="W24" s="164"/>
      <c r="X24" s="11" t="s">
        <v>46</v>
      </c>
      <c r="Y24" s="165"/>
      <c r="Z24" s="165"/>
      <c r="AB24" s="158" t="str">
        <f>$J$16</f>
        <v>ATSV</v>
      </c>
      <c r="AC24" s="158"/>
      <c r="AD24" s="158"/>
      <c r="AE24" s="11" t="s">
        <v>45</v>
      </c>
      <c r="AF24" s="156" t="str">
        <f>$B$17</f>
        <v>BGW</v>
      </c>
      <c r="AG24" s="156"/>
      <c r="AH24" s="156"/>
      <c r="AI24" s="159" t="str">
        <f>N22</f>
        <v>WSV</v>
      </c>
      <c r="AJ24" s="159"/>
      <c r="AK24" s="159"/>
      <c r="AL24" s="159"/>
      <c r="AM24" s="159"/>
      <c r="AN24" s="159"/>
      <c r="AQ24" s="1" t="str">
        <f t="shared" si="0"/>
        <v>TSGBEMTV</v>
      </c>
      <c r="AR24" s="1">
        <f t="shared" si="1"/>
        <v>0</v>
      </c>
      <c r="AS24" s="1">
        <f t="shared" si="2"/>
        <v>0</v>
      </c>
    </row>
    <row r="25" spans="1:45" x14ac:dyDescent="0.2">
      <c r="D25" s="11"/>
      <c r="E25" s="11"/>
      <c r="F25" s="11"/>
      <c r="G25" s="11"/>
      <c r="H25" s="11"/>
      <c r="I25" s="15"/>
      <c r="J25" s="15"/>
      <c r="K25" s="15"/>
      <c r="L25" s="16"/>
      <c r="M25" s="16"/>
      <c r="N25" s="8"/>
      <c r="O25" s="8"/>
      <c r="P25" s="8"/>
      <c r="Q25" s="11"/>
      <c r="R25" s="8"/>
      <c r="S25" s="8"/>
      <c r="T25" s="8"/>
      <c r="W25" s="16"/>
      <c r="X25" s="16"/>
      <c r="Z25" s="8"/>
      <c r="AA25" s="8"/>
      <c r="AC25" s="16"/>
      <c r="AD25" s="16"/>
      <c r="AE25" s="11"/>
      <c r="AF25" s="8"/>
      <c r="AG25" s="8"/>
      <c r="AH25" s="8"/>
      <c r="AK25" s="11"/>
      <c r="AL25" s="11"/>
      <c r="AM25" s="11"/>
      <c r="AQ25" s="1" t="str">
        <f t="shared" si="0"/>
        <v/>
      </c>
    </row>
    <row r="26" spans="1:45" x14ac:dyDescent="0.2">
      <c r="D26" s="11"/>
      <c r="E26" s="11"/>
      <c r="F26" s="11"/>
      <c r="G26" s="11"/>
      <c r="H26" s="11"/>
      <c r="I26" s="15"/>
      <c r="J26" s="15"/>
      <c r="K26" s="15"/>
      <c r="L26" s="16"/>
      <c r="M26" s="16"/>
      <c r="N26" s="8"/>
      <c r="O26" s="8"/>
      <c r="P26" s="8"/>
      <c r="Q26" s="11"/>
      <c r="R26" s="8"/>
      <c r="S26" s="8"/>
      <c r="T26" s="8"/>
      <c r="W26" s="16"/>
      <c r="X26" s="16"/>
      <c r="Z26" s="8"/>
      <c r="AA26" s="8"/>
      <c r="AC26" s="16"/>
      <c r="AD26" s="16"/>
      <c r="AE26" s="11"/>
      <c r="AF26" s="8"/>
      <c r="AG26" s="8"/>
      <c r="AH26" s="8"/>
      <c r="AI26" s="171" t="s">
        <v>34</v>
      </c>
      <c r="AJ26" s="172"/>
      <c r="AK26" s="172"/>
      <c r="AL26" s="172"/>
      <c r="AM26" s="172"/>
      <c r="AN26" s="172"/>
      <c r="AO26" s="172"/>
      <c r="AQ26" s="1" t="str">
        <f t="shared" si="0"/>
        <v/>
      </c>
    </row>
    <row r="27" spans="1:45" x14ac:dyDescent="0.2">
      <c r="A27" s="166" t="s">
        <v>35</v>
      </c>
      <c r="B27" s="166"/>
      <c r="C27" s="166"/>
      <c r="D27" s="167" t="s">
        <v>36</v>
      </c>
      <c r="E27" s="167"/>
      <c r="F27" s="166" t="s">
        <v>37</v>
      </c>
      <c r="G27" s="166"/>
      <c r="H27" s="166"/>
      <c r="I27" s="166" t="s">
        <v>38</v>
      </c>
      <c r="J27" s="166"/>
      <c r="K27" s="166"/>
      <c r="L27" s="166" t="s">
        <v>39</v>
      </c>
      <c r="M27" s="166"/>
      <c r="N27" s="166" t="s">
        <v>40</v>
      </c>
      <c r="O27" s="166"/>
      <c r="P27" s="166"/>
      <c r="Q27" s="166"/>
      <c r="R27" s="166"/>
      <c r="S27" s="166"/>
      <c r="T27" s="166"/>
      <c r="U27" s="14"/>
      <c r="V27" s="166" t="s">
        <v>41</v>
      </c>
      <c r="W27" s="166"/>
      <c r="X27" s="166"/>
      <c r="Y27" s="166"/>
      <c r="Z27" s="166"/>
      <c r="AA27" s="14"/>
      <c r="AB27" s="166" t="s">
        <v>42</v>
      </c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</row>
    <row r="28" spans="1:45" x14ac:dyDescent="0.2">
      <c r="A28" s="159" t="str">
        <f>$H$1</f>
        <v>W16</v>
      </c>
      <c r="B28" s="159"/>
      <c r="C28" s="159"/>
      <c r="D28" s="159">
        <v>3</v>
      </c>
      <c r="E28" s="159"/>
      <c r="F28" s="159" t="s">
        <v>43</v>
      </c>
      <c r="G28" s="159"/>
      <c r="H28" s="159"/>
      <c r="I28" s="162" t="s">
        <v>49</v>
      </c>
      <c r="J28" s="162"/>
      <c r="K28" s="162"/>
      <c r="L28" s="163">
        <v>1</v>
      </c>
      <c r="M28" s="163"/>
      <c r="N28" s="156" t="str">
        <f>B15</f>
        <v>WSV</v>
      </c>
      <c r="O28" s="156"/>
      <c r="P28" s="156"/>
      <c r="Q28" s="11" t="s">
        <v>45</v>
      </c>
      <c r="R28" s="156" t="str">
        <f>B16</f>
        <v>TOWE</v>
      </c>
      <c r="S28" s="156"/>
      <c r="T28" s="156"/>
      <c r="V28" s="170"/>
      <c r="W28" s="170"/>
      <c r="X28" s="11" t="s">
        <v>46</v>
      </c>
      <c r="Y28" s="165"/>
      <c r="Z28" s="165"/>
      <c r="AB28" s="158" t="str">
        <f>$B$17</f>
        <v>BGW</v>
      </c>
      <c r="AC28" s="158"/>
      <c r="AD28" s="158"/>
      <c r="AE28" s="11" t="s">
        <v>45</v>
      </c>
      <c r="AF28" s="156" t="str">
        <f>$B$14</f>
        <v>ETV</v>
      </c>
      <c r="AG28" s="156"/>
      <c r="AH28" s="156"/>
      <c r="AI28" s="169" t="str">
        <f>N37</f>
        <v>MTVL</v>
      </c>
      <c r="AJ28" s="169"/>
      <c r="AK28" s="169"/>
      <c r="AL28" s="169"/>
      <c r="AM28" s="169"/>
      <c r="AN28" s="169"/>
      <c r="AQ28" s="1" t="str">
        <f t="shared" si="0"/>
        <v>WSVTOWE</v>
      </c>
      <c r="AR28" s="1">
        <f t="shared" si="1"/>
        <v>0</v>
      </c>
      <c r="AS28" s="1">
        <f t="shared" si="2"/>
        <v>0</v>
      </c>
    </row>
    <row r="29" spans="1:45" x14ac:dyDescent="0.2">
      <c r="A29" s="159" t="str">
        <f>$H$1</f>
        <v>W16</v>
      </c>
      <c r="B29" s="159"/>
      <c r="C29" s="159"/>
      <c r="D29" s="159">
        <v>4</v>
      </c>
      <c r="E29" s="159"/>
      <c r="F29" s="159" t="s">
        <v>43</v>
      </c>
      <c r="G29" s="159"/>
      <c r="H29" s="159"/>
      <c r="I29" s="162" t="s">
        <v>49</v>
      </c>
      <c r="J29" s="162"/>
      <c r="K29" s="162"/>
      <c r="L29" s="163">
        <v>2</v>
      </c>
      <c r="M29" s="163"/>
      <c r="N29" s="156" t="str">
        <f>B17</f>
        <v>BGW</v>
      </c>
      <c r="O29" s="156"/>
      <c r="P29" s="156"/>
      <c r="Q29" s="11" t="s">
        <v>45</v>
      </c>
      <c r="R29" s="156" t="str">
        <f>B14</f>
        <v>ETV</v>
      </c>
      <c r="S29" s="156"/>
      <c r="T29" s="156"/>
      <c r="V29" s="170"/>
      <c r="W29" s="170"/>
      <c r="X29" s="11" t="s">
        <v>46</v>
      </c>
      <c r="Y29" s="165"/>
      <c r="Z29" s="165"/>
      <c r="AB29" s="158" t="str">
        <f>$J$17</f>
        <v>EMTV</v>
      </c>
      <c r="AC29" s="158"/>
      <c r="AD29" s="158"/>
      <c r="AE29" s="11" t="s">
        <v>45</v>
      </c>
      <c r="AF29" s="156" t="str">
        <f>$J$16</f>
        <v>ATSV</v>
      </c>
      <c r="AG29" s="156"/>
      <c r="AH29" s="156"/>
      <c r="AI29" s="159" t="str">
        <f>N38</f>
        <v>ATSV</v>
      </c>
      <c r="AJ29" s="159"/>
      <c r="AK29" s="159"/>
      <c r="AL29" s="159"/>
      <c r="AM29" s="159"/>
      <c r="AN29" s="159"/>
      <c r="AQ29" s="1" t="str">
        <f t="shared" si="0"/>
        <v>BGWETV</v>
      </c>
      <c r="AR29" s="1">
        <f t="shared" si="1"/>
        <v>0</v>
      </c>
      <c r="AS29" s="1">
        <f t="shared" si="2"/>
        <v>0</v>
      </c>
    </row>
    <row r="30" spans="1:45" x14ac:dyDescent="0.2">
      <c r="A30" s="159" t="str">
        <f>$H$1</f>
        <v>W16</v>
      </c>
      <c r="B30" s="159"/>
      <c r="C30" s="159"/>
      <c r="D30" s="159">
        <v>9</v>
      </c>
      <c r="E30" s="159"/>
      <c r="F30" s="159" t="s">
        <v>47</v>
      </c>
      <c r="G30" s="159"/>
      <c r="H30" s="159"/>
      <c r="I30" s="162" t="s">
        <v>50</v>
      </c>
      <c r="J30" s="162"/>
      <c r="K30" s="162"/>
      <c r="L30" s="163">
        <v>1</v>
      </c>
      <c r="M30" s="163"/>
      <c r="N30" s="156" t="str">
        <f>J15</f>
        <v>TSGB</v>
      </c>
      <c r="O30" s="156"/>
      <c r="P30" s="156"/>
      <c r="Q30" s="11" t="s">
        <v>45</v>
      </c>
      <c r="R30" s="156" t="str">
        <f>J16</f>
        <v>ATSV</v>
      </c>
      <c r="S30" s="156"/>
      <c r="T30" s="156"/>
      <c r="V30" s="164"/>
      <c r="W30" s="164"/>
      <c r="X30" s="11" t="s">
        <v>46</v>
      </c>
      <c r="Y30" s="165"/>
      <c r="Z30" s="165"/>
      <c r="AB30" s="158" t="str">
        <f>$B$14</f>
        <v>ETV</v>
      </c>
      <c r="AC30" s="158"/>
      <c r="AD30" s="158"/>
      <c r="AE30" s="11" t="s">
        <v>45</v>
      </c>
      <c r="AF30" s="156" t="str">
        <f>$J$17</f>
        <v>EMTV</v>
      </c>
      <c r="AG30" s="156"/>
      <c r="AH30" s="156"/>
      <c r="AI30" s="159" t="str">
        <f>N35</f>
        <v>ETV</v>
      </c>
      <c r="AJ30" s="159"/>
      <c r="AK30" s="159"/>
      <c r="AL30" s="159"/>
      <c r="AM30" s="159"/>
      <c r="AN30" s="159"/>
      <c r="AQ30" s="1" t="str">
        <f t="shared" si="0"/>
        <v>TSGBATSV</v>
      </c>
      <c r="AR30" s="1">
        <f t="shared" si="1"/>
        <v>0</v>
      </c>
      <c r="AS30" s="1">
        <f t="shared" si="2"/>
        <v>0</v>
      </c>
    </row>
    <row r="31" spans="1:45" x14ac:dyDescent="0.2">
      <c r="A31" s="159" t="str">
        <f>$H$1</f>
        <v>W16</v>
      </c>
      <c r="B31" s="159"/>
      <c r="C31" s="159"/>
      <c r="D31" s="159">
        <v>10</v>
      </c>
      <c r="E31" s="159"/>
      <c r="F31" s="159" t="s">
        <v>47</v>
      </c>
      <c r="G31" s="159"/>
      <c r="H31" s="159"/>
      <c r="I31" s="162" t="s">
        <v>50</v>
      </c>
      <c r="J31" s="162"/>
      <c r="K31" s="162"/>
      <c r="L31" s="163">
        <v>2</v>
      </c>
      <c r="M31" s="163"/>
      <c r="N31" s="156" t="str">
        <f>J17</f>
        <v>EMTV</v>
      </c>
      <c r="O31" s="156"/>
      <c r="P31" s="156"/>
      <c r="Q31" s="11" t="s">
        <v>45</v>
      </c>
      <c r="R31" s="156" t="str">
        <f>J14</f>
        <v>MTVL</v>
      </c>
      <c r="S31" s="156"/>
      <c r="T31" s="156"/>
      <c r="V31" s="164"/>
      <c r="W31" s="164"/>
      <c r="X31" s="11" t="s">
        <v>46</v>
      </c>
      <c r="Y31" s="165"/>
      <c r="Z31" s="165"/>
      <c r="AB31" s="158" t="str">
        <f>$J$16</f>
        <v>ATSV</v>
      </c>
      <c r="AC31" s="158"/>
      <c r="AD31" s="158"/>
      <c r="AE31" s="11" t="s">
        <v>45</v>
      </c>
      <c r="AF31" s="156" t="str">
        <f>$B$17</f>
        <v>BGW</v>
      </c>
      <c r="AG31" s="156"/>
      <c r="AH31" s="156"/>
      <c r="AI31" s="159" t="str">
        <f>N29</f>
        <v>BGW</v>
      </c>
      <c r="AJ31" s="159"/>
      <c r="AK31" s="159"/>
      <c r="AL31" s="159"/>
      <c r="AM31" s="159"/>
      <c r="AN31" s="159"/>
      <c r="AQ31" s="1" t="str">
        <f t="shared" si="0"/>
        <v>EMTVMTVL</v>
      </c>
      <c r="AR31" s="1">
        <f t="shared" si="1"/>
        <v>0</v>
      </c>
      <c r="AS31" s="1">
        <f t="shared" si="2"/>
        <v>0</v>
      </c>
    </row>
    <row r="32" spans="1:45" x14ac:dyDescent="0.2">
      <c r="D32" s="11"/>
      <c r="E32" s="11"/>
      <c r="F32" s="11"/>
      <c r="G32" s="11"/>
      <c r="H32" s="11"/>
      <c r="I32" s="15"/>
      <c r="J32" s="15"/>
      <c r="K32" s="15"/>
      <c r="L32" s="16"/>
      <c r="M32" s="16"/>
      <c r="N32" s="8"/>
      <c r="O32" s="8"/>
      <c r="P32" s="8"/>
      <c r="Q32" s="11"/>
      <c r="R32" s="8"/>
      <c r="S32" s="8"/>
      <c r="T32" s="8"/>
      <c r="W32" s="16"/>
      <c r="X32" s="16"/>
      <c r="Z32" s="8"/>
      <c r="AA32" s="8"/>
      <c r="AC32" s="16"/>
      <c r="AD32" s="16"/>
      <c r="AE32" s="11"/>
      <c r="AF32" s="8"/>
      <c r="AG32" s="8"/>
      <c r="AH32" s="8"/>
      <c r="AQ32" s="1" t="str">
        <f t="shared" si="0"/>
        <v/>
      </c>
    </row>
    <row r="33" spans="1:45" x14ac:dyDescent="0.2">
      <c r="D33" s="11"/>
      <c r="E33" s="11"/>
      <c r="F33" s="11"/>
      <c r="G33" s="11"/>
      <c r="H33" s="11"/>
      <c r="I33" s="15"/>
      <c r="J33" s="15"/>
      <c r="K33" s="15"/>
      <c r="L33" s="16"/>
      <c r="M33" s="16"/>
      <c r="N33" s="8"/>
      <c r="O33" s="8"/>
      <c r="P33" s="8"/>
      <c r="Q33" s="11"/>
      <c r="R33" s="8"/>
      <c r="S33" s="8"/>
      <c r="T33" s="8"/>
      <c r="W33" s="16"/>
      <c r="X33" s="16"/>
      <c r="Z33" s="8"/>
      <c r="AA33" s="8"/>
      <c r="AC33" s="16"/>
      <c r="AD33" s="16"/>
      <c r="AE33" s="11"/>
      <c r="AF33" s="8"/>
      <c r="AG33" s="8"/>
      <c r="AH33" s="8"/>
      <c r="AI33" s="171" t="s">
        <v>34</v>
      </c>
      <c r="AJ33" s="172"/>
      <c r="AK33" s="172"/>
      <c r="AL33" s="172"/>
      <c r="AM33" s="172"/>
      <c r="AN33" s="172"/>
      <c r="AO33" s="172"/>
      <c r="AQ33" s="1" t="str">
        <f t="shared" si="0"/>
        <v/>
      </c>
    </row>
    <row r="34" spans="1:45" x14ac:dyDescent="0.2">
      <c r="A34" s="166" t="s">
        <v>35</v>
      </c>
      <c r="B34" s="166"/>
      <c r="C34" s="166"/>
      <c r="D34" s="167" t="s">
        <v>36</v>
      </c>
      <c r="E34" s="167"/>
      <c r="F34" s="166" t="s">
        <v>37</v>
      </c>
      <c r="G34" s="166"/>
      <c r="H34" s="166"/>
      <c r="I34" s="166" t="s">
        <v>38</v>
      </c>
      <c r="J34" s="166"/>
      <c r="K34" s="166"/>
      <c r="L34" s="166" t="s">
        <v>39</v>
      </c>
      <c r="M34" s="166"/>
      <c r="N34" s="166" t="s">
        <v>40</v>
      </c>
      <c r="O34" s="166"/>
      <c r="P34" s="166"/>
      <c r="Q34" s="166"/>
      <c r="R34" s="166"/>
      <c r="S34" s="166"/>
      <c r="T34" s="166"/>
      <c r="U34" s="14"/>
      <c r="V34" s="166" t="s">
        <v>41</v>
      </c>
      <c r="W34" s="166"/>
      <c r="X34" s="166"/>
      <c r="Y34" s="166"/>
      <c r="Z34" s="166"/>
      <c r="AA34" s="14"/>
      <c r="AB34" s="166" t="s">
        <v>42</v>
      </c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</row>
    <row r="35" spans="1:45" x14ac:dyDescent="0.2">
      <c r="A35" s="159" t="str">
        <f>$H$1</f>
        <v>W16</v>
      </c>
      <c r="B35" s="159"/>
      <c r="C35" s="159"/>
      <c r="D35" s="159">
        <v>5</v>
      </c>
      <c r="E35" s="159"/>
      <c r="F35" s="159" t="s">
        <v>43</v>
      </c>
      <c r="G35" s="159"/>
      <c r="H35" s="159"/>
      <c r="I35" s="162" t="s">
        <v>51</v>
      </c>
      <c r="J35" s="162"/>
      <c r="K35" s="162"/>
      <c r="L35" s="163">
        <v>1</v>
      </c>
      <c r="M35" s="163"/>
      <c r="N35" s="156" t="str">
        <f>B14</f>
        <v>ETV</v>
      </c>
      <c r="O35" s="156"/>
      <c r="P35" s="156"/>
      <c r="Q35" s="11" t="s">
        <v>45</v>
      </c>
      <c r="R35" s="156" t="str">
        <f>B15</f>
        <v>WSV</v>
      </c>
      <c r="S35" s="156"/>
      <c r="T35" s="156"/>
      <c r="V35" s="170"/>
      <c r="W35" s="170"/>
      <c r="X35" s="11" t="s">
        <v>46</v>
      </c>
      <c r="Y35" s="165"/>
      <c r="Z35" s="165"/>
      <c r="AB35" s="158" t="str">
        <f>$B$16</f>
        <v>TOWE</v>
      </c>
      <c r="AC35" s="158"/>
      <c r="AD35" s="158"/>
      <c r="AE35" s="11" t="s">
        <v>45</v>
      </c>
      <c r="AF35" s="156" t="str">
        <f>$J$14</f>
        <v>MTVL</v>
      </c>
      <c r="AG35" s="156"/>
      <c r="AH35" s="156"/>
      <c r="AI35" s="169" t="str">
        <f>N30</f>
        <v>TSGB</v>
      </c>
      <c r="AJ35" s="169"/>
      <c r="AK35" s="169"/>
      <c r="AL35" s="169"/>
      <c r="AM35" s="169"/>
      <c r="AN35" s="169"/>
      <c r="AQ35" s="1" t="str">
        <f t="shared" si="0"/>
        <v>ETVWSV</v>
      </c>
      <c r="AR35" s="1">
        <f t="shared" si="1"/>
        <v>0</v>
      </c>
      <c r="AS35" s="1">
        <f t="shared" si="2"/>
        <v>0</v>
      </c>
    </row>
    <row r="36" spans="1:45" x14ac:dyDescent="0.2">
      <c r="A36" s="159" t="str">
        <f>$H$1</f>
        <v>W16</v>
      </c>
      <c r="B36" s="159"/>
      <c r="C36" s="159"/>
      <c r="D36" s="159">
        <v>6</v>
      </c>
      <c r="E36" s="159"/>
      <c r="F36" s="159" t="s">
        <v>43</v>
      </c>
      <c r="G36" s="159"/>
      <c r="H36" s="159"/>
      <c r="I36" s="162" t="s">
        <v>51</v>
      </c>
      <c r="J36" s="162"/>
      <c r="K36" s="162"/>
      <c r="L36" s="163">
        <v>2</v>
      </c>
      <c r="M36" s="163"/>
      <c r="N36" s="156" t="str">
        <f>B16</f>
        <v>TOWE</v>
      </c>
      <c r="O36" s="156"/>
      <c r="P36" s="156"/>
      <c r="Q36" s="11" t="s">
        <v>45</v>
      </c>
      <c r="R36" s="156" t="str">
        <f>B17</f>
        <v>BGW</v>
      </c>
      <c r="S36" s="156"/>
      <c r="T36" s="156"/>
      <c r="V36" s="170"/>
      <c r="W36" s="170"/>
      <c r="X36" s="11" t="s">
        <v>46</v>
      </c>
      <c r="Y36" s="165"/>
      <c r="Z36" s="165"/>
      <c r="AB36" s="158" t="str">
        <f>$J$15</f>
        <v>TSGB</v>
      </c>
      <c r="AC36" s="158"/>
      <c r="AD36" s="158"/>
      <c r="AE36" s="11" t="s">
        <v>45</v>
      </c>
      <c r="AF36" s="156" t="str">
        <f>$B$15</f>
        <v>WSV</v>
      </c>
      <c r="AG36" s="156"/>
      <c r="AH36" s="156"/>
      <c r="AI36" s="159" t="str">
        <f>N31</f>
        <v>EMTV</v>
      </c>
      <c r="AJ36" s="159"/>
      <c r="AK36" s="159"/>
      <c r="AL36" s="159"/>
      <c r="AM36" s="159"/>
      <c r="AN36" s="159"/>
      <c r="AQ36" s="1" t="str">
        <f t="shared" si="0"/>
        <v>TOWEBGW</v>
      </c>
      <c r="AR36" s="1">
        <f t="shared" si="1"/>
        <v>0</v>
      </c>
      <c r="AS36" s="1">
        <f t="shared" si="2"/>
        <v>0</v>
      </c>
    </row>
    <row r="37" spans="1:45" x14ac:dyDescent="0.2">
      <c r="A37" s="159" t="str">
        <f>$H$1</f>
        <v>W16</v>
      </c>
      <c r="B37" s="159"/>
      <c r="C37" s="159"/>
      <c r="D37" s="159">
        <v>11</v>
      </c>
      <c r="E37" s="159"/>
      <c r="F37" s="159" t="s">
        <v>47</v>
      </c>
      <c r="G37" s="159"/>
      <c r="H37" s="159"/>
      <c r="I37" s="162" t="s">
        <v>52</v>
      </c>
      <c r="J37" s="162"/>
      <c r="K37" s="162"/>
      <c r="L37" s="163">
        <v>1</v>
      </c>
      <c r="M37" s="163"/>
      <c r="N37" s="156" t="str">
        <f>J14</f>
        <v>MTVL</v>
      </c>
      <c r="O37" s="156"/>
      <c r="P37" s="156"/>
      <c r="Q37" s="11" t="s">
        <v>45</v>
      </c>
      <c r="R37" s="156" t="str">
        <f>J15</f>
        <v>TSGB</v>
      </c>
      <c r="S37" s="156"/>
      <c r="T37" s="156"/>
      <c r="V37" s="164"/>
      <c r="W37" s="164"/>
      <c r="X37" s="11" t="s">
        <v>46</v>
      </c>
      <c r="Y37" s="165"/>
      <c r="Z37" s="165"/>
      <c r="AB37" s="158" t="str">
        <f>$B$15</f>
        <v>WSV</v>
      </c>
      <c r="AC37" s="158"/>
      <c r="AD37" s="158"/>
      <c r="AE37" s="11" t="s">
        <v>45</v>
      </c>
      <c r="AF37" s="156" t="str">
        <f>$B$16</f>
        <v>TOWE</v>
      </c>
      <c r="AG37" s="156"/>
      <c r="AH37" s="156"/>
      <c r="AI37" s="159" t="str">
        <f>N28</f>
        <v>WSV</v>
      </c>
      <c r="AJ37" s="159"/>
      <c r="AK37" s="159"/>
      <c r="AL37" s="159"/>
      <c r="AM37" s="159"/>
      <c r="AN37" s="159"/>
      <c r="AQ37" s="1" t="str">
        <f t="shared" si="0"/>
        <v>MTVLTSGB</v>
      </c>
      <c r="AR37" s="1">
        <f t="shared" si="1"/>
        <v>0</v>
      </c>
      <c r="AS37" s="1">
        <f t="shared" si="2"/>
        <v>0</v>
      </c>
    </row>
    <row r="38" spans="1:45" x14ac:dyDescent="0.2">
      <c r="A38" s="159" t="str">
        <f>$H$1</f>
        <v>W16</v>
      </c>
      <c r="B38" s="159"/>
      <c r="C38" s="159"/>
      <c r="D38" s="159">
        <v>12</v>
      </c>
      <c r="E38" s="159"/>
      <c r="F38" s="159" t="s">
        <v>47</v>
      </c>
      <c r="G38" s="159"/>
      <c r="H38" s="159"/>
      <c r="I38" s="162" t="s">
        <v>52</v>
      </c>
      <c r="J38" s="162"/>
      <c r="K38" s="162"/>
      <c r="L38" s="163">
        <v>2</v>
      </c>
      <c r="M38" s="163"/>
      <c r="N38" s="156" t="str">
        <f>J16</f>
        <v>ATSV</v>
      </c>
      <c r="O38" s="156"/>
      <c r="P38" s="156"/>
      <c r="Q38" s="11" t="s">
        <v>45</v>
      </c>
      <c r="R38" s="156" t="str">
        <f>J17</f>
        <v>EMTV</v>
      </c>
      <c r="S38" s="156"/>
      <c r="T38" s="156"/>
      <c r="V38" s="164"/>
      <c r="W38" s="164"/>
      <c r="X38" s="11" t="s">
        <v>46</v>
      </c>
      <c r="Y38" s="165"/>
      <c r="Z38" s="165"/>
      <c r="AB38" s="158" t="str">
        <f>$J$14</f>
        <v>MTVL</v>
      </c>
      <c r="AC38" s="158"/>
      <c r="AD38" s="158"/>
      <c r="AE38" s="11" t="s">
        <v>45</v>
      </c>
      <c r="AF38" s="156" t="str">
        <f>$J$15</f>
        <v>TSGB</v>
      </c>
      <c r="AG38" s="156"/>
      <c r="AH38" s="156"/>
      <c r="AI38" s="159" t="str">
        <f>N36</f>
        <v>TOWE</v>
      </c>
      <c r="AJ38" s="159"/>
      <c r="AK38" s="159"/>
      <c r="AL38" s="159"/>
      <c r="AM38" s="159"/>
      <c r="AN38" s="159"/>
      <c r="AQ38" s="1" t="str">
        <f t="shared" si="0"/>
        <v>ATSVEMTV</v>
      </c>
      <c r="AR38" s="1">
        <f t="shared" si="1"/>
        <v>0</v>
      </c>
      <c r="AS38" s="1">
        <f t="shared" si="2"/>
        <v>0</v>
      </c>
    </row>
    <row r="40" spans="1:45" x14ac:dyDescent="0.2">
      <c r="A40" s="166" t="s">
        <v>35</v>
      </c>
      <c r="B40" s="166"/>
      <c r="C40" s="166"/>
      <c r="D40" s="167" t="s">
        <v>36</v>
      </c>
      <c r="E40" s="167"/>
      <c r="F40" s="168" t="s">
        <v>37</v>
      </c>
      <c r="G40" s="168"/>
      <c r="H40" s="168"/>
      <c r="I40" s="166" t="s">
        <v>38</v>
      </c>
      <c r="J40" s="166"/>
      <c r="K40" s="166"/>
      <c r="L40" s="166" t="s">
        <v>39</v>
      </c>
      <c r="M40" s="166"/>
      <c r="N40" s="166" t="s">
        <v>40</v>
      </c>
      <c r="O40" s="166"/>
      <c r="P40" s="166"/>
      <c r="Q40" s="166"/>
      <c r="R40" s="166"/>
      <c r="S40" s="166"/>
      <c r="T40" s="166"/>
      <c r="U40" s="17"/>
      <c r="V40" s="166" t="s">
        <v>41</v>
      </c>
      <c r="W40" s="166"/>
      <c r="X40" s="166"/>
      <c r="Y40" s="166"/>
      <c r="Z40" s="166"/>
      <c r="AA40" s="17"/>
      <c r="AB40" s="166" t="s">
        <v>42</v>
      </c>
      <c r="AC40" s="166"/>
      <c r="AD40" s="166"/>
      <c r="AE40" s="166"/>
      <c r="AF40" s="166"/>
      <c r="AG40" s="166"/>
      <c r="AH40" s="166"/>
      <c r="AI40" s="166" t="s">
        <v>53</v>
      </c>
      <c r="AJ40" s="166"/>
      <c r="AK40" s="166"/>
      <c r="AL40" s="166"/>
      <c r="AM40" s="166"/>
      <c r="AN40" s="166"/>
      <c r="AO40" s="166"/>
      <c r="AQ40" s="1" t="str">
        <f>R36&amp;N36</f>
        <v>BGWTOWE</v>
      </c>
      <c r="AR40" s="1">
        <f>Y36</f>
        <v>0</v>
      </c>
      <c r="AS40" s="1">
        <f>V36</f>
        <v>0</v>
      </c>
    </row>
    <row r="41" spans="1:45" x14ac:dyDescent="0.2">
      <c r="A41" s="159" t="str">
        <f>$H$1</f>
        <v>W16</v>
      </c>
      <c r="B41" s="159"/>
      <c r="C41" s="159"/>
      <c r="D41" s="159">
        <v>13</v>
      </c>
      <c r="E41" s="159"/>
      <c r="F41" s="159" t="s">
        <v>54</v>
      </c>
      <c r="G41" s="159"/>
      <c r="H41" s="159"/>
      <c r="I41" s="162" t="s">
        <v>55</v>
      </c>
      <c r="J41" s="162"/>
      <c r="K41" s="162"/>
      <c r="L41" s="163">
        <v>1</v>
      </c>
      <c r="M41" s="163"/>
      <c r="N41" s="156" t="str">
        <f>IF(T14="",R14,T14)</f>
        <v>A4</v>
      </c>
      <c r="O41" s="156"/>
      <c r="P41" s="156"/>
      <c r="Q41" s="11" t="s">
        <v>45</v>
      </c>
      <c r="R41" s="156" t="str">
        <f>IF(T15="",R15,T15)</f>
        <v>B4</v>
      </c>
      <c r="S41" s="156"/>
      <c r="T41" s="156"/>
      <c r="V41" s="164"/>
      <c r="W41" s="164"/>
      <c r="X41" s="11" t="s">
        <v>46</v>
      </c>
      <c r="Y41" s="165"/>
      <c r="Z41" s="165"/>
      <c r="AB41" s="158" t="str">
        <f>$J$14</f>
        <v>MTVL</v>
      </c>
      <c r="AC41" s="158"/>
      <c r="AD41" s="158"/>
      <c r="AE41" s="11" t="s">
        <v>45</v>
      </c>
      <c r="AF41" s="156" t="str">
        <f>$B$16</f>
        <v>TOWE</v>
      </c>
      <c r="AG41" s="156"/>
      <c r="AH41" s="156"/>
      <c r="AI41" s="169" t="str">
        <f>IF(T14="",R14,T14)&amp;"/"&amp;IF(T15="",R15,T15)</f>
        <v>A4/B4</v>
      </c>
      <c r="AJ41" s="169"/>
      <c r="AK41" s="169"/>
      <c r="AL41" s="169"/>
      <c r="AM41" s="169"/>
      <c r="AN41" s="169"/>
      <c r="AQ41" s="1" t="str">
        <f>R37&amp;N37</f>
        <v>TSGBMTVL</v>
      </c>
      <c r="AR41" s="1">
        <f>Y37</f>
        <v>0</v>
      </c>
      <c r="AS41" s="1">
        <f>V37</f>
        <v>0</v>
      </c>
    </row>
    <row r="42" spans="1:45" x14ac:dyDescent="0.2">
      <c r="A42" s="159" t="str">
        <f>$H$1</f>
        <v>W16</v>
      </c>
      <c r="B42" s="159"/>
      <c r="C42" s="159"/>
      <c r="D42" s="159">
        <v>14</v>
      </c>
      <c r="E42" s="159"/>
      <c r="F42" s="159" t="s">
        <v>54</v>
      </c>
      <c r="G42" s="159"/>
      <c r="H42" s="159"/>
      <c r="I42" s="162" t="s">
        <v>55</v>
      </c>
      <c r="J42" s="162"/>
      <c r="K42" s="162"/>
      <c r="L42" s="163">
        <v>2</v>
      </c>
      <c r="M42" s="163"/>
      <c r="N42" s="156" t="str">
        <f>IF(T16="",R16,T16)</f>
        <v>A3</v>
      </c>
      <c r="O42" s="156"/>
      <c r="P42" s="156"/>
      <c r="Q42" s="11" t="s">
        <v>45</v>
      </c>
      <c r="R42" s="156" t="str">
        <f>IF(T17="",R17,T17)</f>
        <v>B3</v>
      </c>
      <c r="S42" s="156"/>
      <c r="T42" s="156"/>
      <c r="V42" s="164"/>
      <c r="W42" s="164"/>
      <c r="X42" s="11" t="s">
        <v>46</v>
      </c>
      <c r="Y42" s="165"/>
      <c r="Z42" s="165"/>
      <c r="AB42" s="158" t="str">
        <f>$J$15</f>
        <v>TSGB</v>
      </c>
      <c r="AC42" s="158"/>
      <c r="AD42" s="158"/>
      <c r="AE42" s="11" t="s">
        <v>45</v>
      </c>
      <c r="AF42" s="156" t="str">
        <f>$B$15</f>
        <v>WSV</v>
      </c>
      <c r="AG42" s="156"/>
      <c r="AH42" s="156"/>
      <c r="AI42" s="159" t="str">
        <f>IF(T16="",R16,T16)&amp;"/"&amp;IF(T17="",R17,T17)</f>
        <v>A3/B3</v>
      </c>
      <c r="AJ42" s="159"/>
      <c r="AK42" s="159"/>
      <c r="AL42" s="159"/>
      <c r="AM42" s="159"/>
      <c r="AN42" s="159"/>
      <c r="AQ42" s="1" t="str">
        <f>R38&amp;N38</f>
        <v>EMTVATSV</v>
      </c>
      <c r="AR42" s="1">
        <f>Y38</f>
        <v>0</v>
      </c>
      <c r="AS42" s="1">
        <f>V38</f>
        <v>0</v>
      </c>
    </row>
    <row r="43" spans="1:45" x14ac:dyDescent="0.2">
      <c r="A43" s="159" t="str">
        <f>$H$1</f>
        <v>W16</v>
      </c>
      <c r="B43" s="159"/>
      <c r="C43" s="159"/>
      <c r="D43" s="159">
        <v>15</v>
      </c>
      <c r="E43" s="159"/>
      <c r="F43" s="159" t="s">
        <v>54</v>
      </c>
      <c r="G43" s="159"/>
      <c r="H43" s="159"/>
      <c r="I43" s="162" t="s">
        <v>56</v>
      </c>
      <c r="J43" s="162"/>
      <c r="K43" s="162"/>
      <c r="L43" s="163">
        <v>1</v>
      </c>
      <c r="M43" s="163"/>
      <c r="N43" s="156" t="str">
        <f>IF(T15="",R15,T15)</f>
        <v>B4</v>
      </c>
      <c r="O43" s="156"/>
      <c r="P43" s="156"/>
      <c r="Q43" s="11" t="s">
        <v>45</v>
      </c>
      <c r="R43" s="156" t="str">
        <f>IF(T16="",R16,T16)</f>
        <v>A3</v>
      </c>
      <c r="S43" s="156"/>
      <c r="T43" s="156"/>
      <c r="V43" s="164"/>
      <c r="W43" s="164"/>
      <c r="X43" s="11" t="s">
        <v>46</v>
      </c>
      <c r="Y43" s="165"/>
      <c r="Z43" s="165"/>
      <c r="AB43" s="158" t="str">
        <f>$B$16</f>
        <v>TOWE</v>
      </c>
      <c r="AC43" s="158"/>
      <c r="AD43" s="158"/>
      <c r="AE43" s="11" t="s">
        <v>45</v>
      </c>
      <c r="AF43" s="156" t="str">
        <f>$J$14</f>
        <v>MTVL</v>
      </c>
      <c r="AG43" s="156"/>
      <c r="AH43" s="156"/>
      <c r="AI43" s="159" t="str">
        <f>IF(T15="",R15,T15)&amp;"/"&amp;IF(T16="",R16,T16)</f>
        <v>B4/A3</v>
      </c>
      <c r="AJ43" s="159"/>
      <c r="AK43" s="159"/>
      <c r="AL43" s="159"/>
      <c r="AM43" s="159"/>
      <c r="AN43" s="159"/>
    </row>
    <row r="44" spans="1:45" x14ac:dyDescent="0.2">
      <c r="A44" s="159" t="str">
        <f>$H$1</f>
        <v>W16</v>
      </c>
      <c r="B44" s="159"/>
      <c r="C44" s="159"/>
      <c r="D44" s="159">
        <v>16</v>
      </c>
      <c r="E44" s="159"/>
      <c r="F44" s="159" t="s">
        <v>54</v>
      </c>
      <c r="G44" s="159"/>
      <c r="H44" s="159"/>
      <c r="I44" s="162" t="s">
        <v>56</v>
      </c>
      <c r="J44" s="162"/>
      <c r="K44" s="162"/>
      <c r="L44" s="163">
        <v>2</v>
      </c>
      <c r="M44" s="163"/>
      <c r="N44" s="156" t="str">
        <f>IF(T17="",R17,T17)</f>
        <v>B3</v>
      </c>
      <c r="O44" s="156"/>
      <c r="P44" s="156"/>
      <c r="Q44" s="11" t="s">
        <v>45</v>
      </c>
      <c r="R44" s="156" t="str">
        <f>IF(T14="",R14,T14)</f>
        <v>A4</v>
      </c>
      <c r="S44" s="156"/>
      <c r="T44" s="156"/>
      <c r="V44" s="164"/>
      <c r="W44" s="164"/>
      <c r="X44" s="11" t="s">
        <v>46</v>
      </c>
      <c r="Y44" s="165"/>
      <c r="Z44" s="165"/>
      <c r="AB44" s="158" t="str">
        <f>$B$15</f>
        <v>WSV</v>
      </c>
      <c r="AC44" s="158"/>
      <c r="AD44" s="158"/>
      <c r="AE44" s="11" t="s">
        <v>45</v>
      </c>
      <c r="AF44" s="156" t="str">
        <f>$J$15</f>
        <v>TSGB</v>
      </c>
      <c r="AG44" s="156"/>
      <c r="AH44" s="156"/>
      <c r="AI44" s="159" t="str">
        <f>IF(T17="",R17,T17)&amp;"/"&amp;IF(T14="",R14,T14)</f>
        <v>B3/A4</v>
      </c>
      <c r="AJ44" s="159"/>
      <c r="AK44" s="159"/>
      <c r="AL44" s="159"/>
      <c r="AM44" s="159"/>
      <c r="AN44" s="159"/>
    </row>
    <row r="45" spans="1:45" x14ac:dyDescent="0.2">
      <c r="N45" s="156" t="str">
        <f>IF(T14="",R14,T14)</f>
        <v>A4</v>
      </c>
      <c r="O45" s="156"/>
      <c r="P45" s="156"/>
      <c r="Q45" s="11" t="s">
        <v>45</v>
      </c>
      <c r="R45" s="156" t="str">
        <f>IF(T16="",R16,T16)</f>
        <v>A3</v>
      </c>
      <c r="S45" s="156"/>
      <c r="T45" s="156"/>
      <c r="V45" s="160" t="str">
        <f>IF(T14="","",VLOOKUP(CONCATENATE(N45,R45),$AQ$21:$AS$59,2,0))</f>
        <v/>
      </c>
      <c r="W45" s="160"/>
      <c r="X45" s="11" t="s">
        <v>46</v>
      </c>
      <c r="Y45" s="161" t="str">
        <f>IF(T14="","",VLOOKUP(CONCATENATE(N45,R45),$AQ$21:$AS$59,3,0))</f>
        <v/>
      </c>
      <c r="Z45" s="161"/>
      <c r="AB45" s="18" t="s">
        <v>57</v>
      </c>
    </row>
    <row r="46" spans="1:45" x14ac:dyDescent="0.2">
      <c r="N46" s="156" t="str">
        <f>IF(T15="",R15,T15)</f>
        <v>B4</v>
      </c>
      <c r="O46" s="156"/>
      <c r="P46" s="156"/>
      <c r="Q46" s="11" t="s">
        <v>45</v>
      </c>
      <c r="R46" s="156" t="str">
        <f>IF(T17="",R17,T17)</f>
        <v>B3</v>
      </c>
      <c r="S46" s="156"/>
      <c r="T46" s="156"/>
      <c r="V46" s="160" t="str">
        <f>IF(T15="","",VLOOKUP(CONCATENATE(N46,R46),$AQ$21:$AS$59,2,0))</f>
        <v/>
      </c>
      <c r="W46" s="160"/>
      <c r="X46" s="11" t="s">
        <v>46</v>
      </c>
      <c r="Y46" s="161" t="str">
        <f>IF(T15="","",VLOOKUP(CONCATENATE(N46,R46),$AQ$21:$AS$59,3,0))</f>
        <v/>
      </c>
      <c r="Z46" s="161"/>
      <c r="AB46" s="18" t="s">
        <v>58</v>
      </c>
    </row>
    <row r="47" spans="1:45" x14ac:dyDescent="0.2">
      <c r="A47" s="157" t="s">
        <v>59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</row>
    <row r="48" spans="1:45" x14ac:dyDescent="0.2">
      <c r="AF48" s="133"/>
      <c r="AG48" s="133"/>
      <c r="AH48" s="133"/>
      <c r="AI48" s="133"/>
      <c r="AJ48" s="133"/>
      <c r="AK48" s="133"/>
      <c r="AL48" s="133"/>
      <c r="AM48" s="133"/>
      <c r="AN48" s="132" t="str">
        <f>AN18</f>
        <v>Version 1: Stand 28.05.2025</v>
      </c>
    </row>
    <row r="49" spans="1:68" x14ac:dyDescent="0.2">
      <c r="A49" s="152" t="str">
        <f>B13</f>
        <v>Gruppe A</v>
      </c>
      <c r="B49" s="152"/>
      <c r="C49" s="152"/>
      <c r="D49" s="152"/>
      <c r="E49" s="153" t="str">
        <f>B50</f>
        <v>ETV</v>
      </c>
      <c r="F49" s="153"/>
      <c r="G49" s="153"/>
      <c r="H49" s="153"/>
      <c r="I49" s="153" t="str">
        <f>B51</f>
        <v>WSV</v>
      </c>
      <c r="J49" s="153"/>
      <c r="K49" s="153"/>
      <c r="L49" s="153"/>
      <c r="M49" s="153" t="str">
        <f>B52</f>
        <v>TOWE</v>
      </c>
      <c r="N49" s="153"/>
      <c r="O49" s="153"/>
      <c r="P49" s="153"/>
      <c r="Q49" s="153" t="str">
        <f>B53</f>
        <v>BGW</v>
      </c>
      <c r="R49" s="153"/>
      <c r="S49" s="153"/>
      <c r="T49" s="153"/>
      <c r="U49" s="154" t="s">
        <v>60</v>
      </c>
      <c r="V49" s="154"/>
      <c r="W49" s="154"/>
      <c r="X49" s="154"/>
      <c r="Y49" s="155" t="s">
        <v>61</v>
      </c>
      <c r="Z49" s="155"/>
      <c r="AA49" s="155"/>
      <c r="AB49" s="155"/>
      <c r="AC49" s="156" t="s">
        <v>62</v>
      </c>
      <c r="AD49" s="156"/>
      <c r="AQ49" s="1" t="str">
        <f>R21&amp;N21</f>
        <v>ETVTOWE</v>
      </c>
      <c r="AR49" s="1">
        <f>Y21</f>
        <v>0</v>
      </c>
      <c r="AS49" s="1">
        <f>V21</f>
        <v>0</v>
      </c>
      <c r="BD49" s="19"/>
    </row>
    <row r="50" spans="1:68" x14ac:dyDescent="0.2">
      <c r="A50" s="20" t="s">
        <v>43</v>
      </c>
      <c r="B50" s="147" t="str">
        <f>B14</f>
        <v>ETV</v>
      </c>
      <c r="C50" s="147"/>
      <c r="D50" s="147"/>
      <c r="E50" s="149" t="s">
        <v>63</v>
      </c>
      <c r="F50" s="150"/>
      <c r="G50" s="151" t="s">
        <v>63</v>
      </c>
      <c r="H50" s="142"/>
      <c r="I50" s="140">
        <f>V35</f>
        <v>0</v>
      </c>
      <c r="J50" s="141"/>
      <c r="K50" s="142">
        <f>Y35</f>
        <v>0</v>
      </c>
      <c r="L50" s="143"/>
      <c r="M50" s="140">
        <f>Y21</f>
        <v>0</v>
      </c>
      <c r="N50" s="141"/>
      <c r="O50" s="142">
        <f>V21</f>
        <v>0</v>
      </c>
      <c r="P50" s="143"/>
      <c r="Q50" s="140">
        <f>Y29</f>
        <v>0</v>
      </c>
      <c r="R50" s="141"/>
      <c r="S50" s="142">
        <f>V29</f>
        <v>0</v>
      </c>
      <c r="T50" s="143"/>
      <c r="U50" s="140">
        <f>+I50+M50+Q50</f>
        <v>0</v>
      </c>
      <c r="V50" s="141"/>
      <c r="W50" s="142">
        <f>+K50+O50+S50</f>
        <v>0</v>
      </c>
      <c r="X50" s="143"/>
      <c r="Y50" s="140">
        <f>IF(I50&gt;K50,2)+IF(M50&gt;O50,2)+IF(Q50&gt;S50,2)</f>
        <v>0</v>
      </c>
      <c r="Z50" s="141"/>
      <c r="AA50" s="142">
        <f>IF(I50&lt;K50,2)+IF(M50&lt;O50,2)+IF(Q50&lt;S50,2)</f>
        <v>0</v>
      </c>
      <c r="AB50" s="143"/>
      <c r="AC50" s="144"/>
      <c r="AD50" s="145"/>
      <c r="AQ50" s="1" t="str">
        <f>R22&amp;N22</f>
        <v>BGWWSV</v>
      </c>
      <c r="AR50" s="1">
        <f>Y22</f>
        <v>0</v>
      </c>
      <c r="AS50" s="1">
        <f>V22</f>
        <v>0</v>
      </c>
      <c r="BD50" s="21"/>
      <c r="BF50" s="22"/>
      <c r="BG50" s="22"/>
      <c r="BI50" s="21"/>
      <c r="BJ50" s="21"/>
      <c r="BL50" s="22"/>
      <c r="BM50" s="22"/>
      <c r="BO50" s="21"/>
      <c r="BP50" s="21"/>
    </row>
    <row r="51" spans="1:68" x14ac:dyDescent="0.2">
      <c r="A51" s="20" t="s">
        <v>47</v>
      </c>
      <c r="B51" s="147" t="str">
        <f>B15</f>
        <v>WSV</v>
      </c>
      <c r="C51" s="147"/>
      <c r="D51" s="147"/>
      <c r="E51" s="148" t="str">
        <f>CONCATENATE(I35,"-",L35)</f>
        <v>14:00-1</v>
      </c>
      <c r="F51" s="148"/>
      <c r="G51" s="148"/>
      <c r="H51" s="148"/>
      <c r="I51" s="149" t="s">
        <v>63</v>
      </c>
      <c r="J51" s="150"/>
      <c r="K51" s="151" t="s">
        <v>63</v>
      </c>
      <c r="L51" s="142"/>
      <c r="M51" s="140">
        <f>V28</f>
        <v>0</v>
      </c>
      <c r="N51" s="141"/>
      <c r="O51" s="142">
        <f>Y28</f>
        <v>0</v>
      </c>
      <c r="P51" s="143"/>
      <c r="Q51" s="140">
        <f>V22</f>
        <v>0</v>
      </c>
      <c r="R51" s="141"/>
      <c r="S51" s="142">
        <f>Y22</f>
        <v>0</v>
      </c>
      <c r="T51" s="143"/>
      <c r="U51" s="140">
        <f>K50+M51+Q51</f>
        <v>0</v>
      </c>
      <c r="V51" s="141"/>
      <c r="W51" s="142">
        <f>I50+O51+S51</f>
        <v>0</v>
      </c>
      <c r="X51" s="143"/>
      <c r="Y51" s="140">
        <f>IF(K50&gt;I50,2)+IF(M51&gt;O51,2)+IF(Q51&gt;S51,2)</f>
        <v>0</v>
      </c>
      <c r="Z51" s="141"/>
      <c r="AA51" s="142">
        <f>IF(K50&lt;I50,2)+IF(M51&lt;O51,2)+IF(Q51&lt;S51,2)</f>
        <v>0</v>
      </c>
      <c r="AB51" s="143"/>
      <c r="AC51" s="144"/>
      <c r="AD51" s="145"/>
      <c r="AQ51" s="1" t="str">
        <f>R23&amp;N23</f>
        <v>MTVLATSV</v>
      </c>
      <c r="AR51" s="1">
        <f>Y23</f>
        <v>0</v>
      </c>
      <c r="AS51" s="1">
        <f>V23</f>
        <v>0</v>
      </c>
      <c r="BD51" s="21"/>
      <c r="BF51" s="22"/>
      <c r="BG51" s="22"/>
      <c r="BI51" s="21"/>
      <c r="BJ51" s="21"/>
      <c r="BL51" s="22"/>
      <c r="BM51" s="22"/>
      <c r="BO51" s="21"/>
      <c r="BP51" s="21"/>
    </row>
    <row r="52" spans="1:68" x14ac:dyDescent="0.2">
      <c r="A52" s="20" t="s">
        <v>54</v>
      </c>
      <c r="B52" s="147" t="str">
        <f>B16</f>
        <v>TOWE</v>
      </c>
      <c r="C52" s="147"/>
      <c r="D52" s="147"/>
      <c r="E52" s="148" t="str">
        <f>CONCATENATE(I21,"-",L21)</f>
        <v>10:00-1</v>
      </c>
      <c r="F52" s="148"/>
      <c r="G52" s="148"/>
      <c r="H52" s="148"/>
      <c r="I52" s="148" t="str">
        <f>CONCATENATE(I28,"-",L28)</f>
        <v>12:00-1</v>
      </c>
      <c r="J52" s="148"/>
      <c r="K52" s="148"/>
      <c r="L52" s="148"/>
      <c r="M52" s="149" t="s">
        <v>63</v>
      </c>
      <c r="N52" s="150"/>
      <c r="O52" s="151" t="s">
        <v>63</v>
      </c>
      <c r="P52" s="142"/>
      <c r="Q52" s="140">
        <f>V36</f>
        <v>0</v>
      </c>
      <c r="R52" s="141"/>
      <c r="S52" s="142">
        <f>Y36</f>
        <v>0</v>
      </c>
      <c r="T52" s="143"/>
      <c r="U52" s="140">
        <f>O50+O51+Q52</f>
        <v>0</v>
      </c>
      <c r="V52" s="141"/>
      <c r="W52" s="142">
        <f>M50+M51+S52</f>
        <v>0</v>
      </c>
      <c r="X52" s="143"/>
      <c r="Y52" s="140">
        <f>IF(O50&gt;M50,2)+IF(M51&lt;O51,2)+IF(Q52&gt;S52,2)</f>
        <v>0</v>
      </c>
      <c r="Z52" s="141"/>
      <c r="AA52" s="142">
        <f>IF(O50&lt;M50,2)+IF(M51&gt;O51,2)+IF(Q52&lt;S52,2)</f>
        <v>0</v>
      </c>
      <c r="AB52" s="143"/>
      <c r="AC52" s="144"/>
      <c r="AD52" s="145"/>
      <c r="AQ52" s="1" t="str">
        <f>R24&amp;N24</f>
        <v>EMTVTSGB</v>
      </c>
      <c r="AR52" s="1">
        <f>Y24</f>
        <v>0</v>
      </c>
      <c r="AS52" s="1">
        <f>V24</f>
        <v>0</v>
      </c>
      <c r="BD52" s="21"/>
      <c r="BF52" s="23"/>
      <c r="BG52" s="23"/>
      <c r="BI52" s="21"/>
      <c r="BJ52" s="21"/>
      <c r="BL52" s="22"/>
      <c r="BM52" s="22"/>
      <c r="BO52" s="21"/>
      <c r="BP52" s="21"/>
    </row>
    <row r="53" spans="1:68" x14ac:dyDescent="0.2">
      <c r="A53" s="20" t="s">
        <v>64</v>
      </c>
      <c r="B53" s="147" t="str">
        <f>B17</f>
        <v>BGW</v>
      </c>
      <c r="C53" s="147"/>
      <c r="D53" s="147"/>
      <c r="E53" s="148" t="str">
        <f>CONCATENATE(I29,"-",L29)</f>
        <v>12:00-2</v>
      </c>
      <c r="F53" s="148"/>
      <c r="G53" s="148"/>
      <c r="H53" s="148"/>
      <c r="I53" s="148" t="str">
        <f>CONCATENATE(I22,"-",L22)</f>
        <v>10:00-2</v>
      </c>
      <c r="J53" s="148"/>
      <c r="K53" s="148"/>
      <c r="L53" s="148"/>
      <c r="M53" s="148" t="str">
        <f>CONCATENATE(I36,"-",L36)</f>
        <v>14:00-2</v>
      </c>
      <c r="N53" s="148"/>
      <c r="O53" s="148"/>
      <c r="P53" s="148"/>
      <c r="Q53" s="149" t="s">
        <v>63</v>
      </c>
      <c r="R53" s="150"/>
      <c r="S53" s="151" t="s">
        <v>63</v>
      </c>
      <c r="T53" s="142"/>
      <c r="U53" s="140">
        <f>S50+S51+S52</f>
        <v>0</v>
      </c>
      <c r="V53" s="141"/>
      <c r="W53" s="142">
        <f>Q50+Q51+Q52</f>
        <v>0</v>
      </c>
      <c r="X53" s="143"/>
      <c r="Y53" s="140">
        <f>IF(S50&gt;Q50,2)+IF(S51&gt;Q51,2)+IF(S52&gt;Q52,2)</f>
        <v>0</v>
      </c>
      <c r="Z53" s="141"/>
      <c r="AA53" s="142">
        <f>IF(S50&lt;Q50,2)+IF(S51&lt;Q51,2)+IF(S52&lt;Q52,2)</f>
        <v>0</v>
      </c>
      <c r="AB53" s="143"/>
      <c r="AC53" s="144"/>
      <c r="AD53" s="145"/>
      <c r="BD53" s="21"/>
      <c r="BF53" s="21"/>
      <c r="BG53" s="21"/>
      <c r="BH53" s="21"/>
      <c r="BI53" s="21"/>
      <c r="BJ53" s="21"/>
      <c r="BL53" s="23"/>
      <c r="BM53" s="23"/>
      <c r="BO53" s="21"/>
      <c r="BP53" s="21"/>
    </row>
    <row r="55" spans="1:68" x14ac:dyDescent="0.2">
      <c r="A55" s="152" t="str">
        <f>J13</f>
        <v>Gruppe B</v>
      </c>
      <c r="B55" s="152"/>
      <c r="C55" s="152"/>
      <c r="D55" s="152"/>
      <c r="E55" s="153" t="str">
        <f>B56</f>
        <v>MTVL</v>
      </c>
      <c r="F55" s="153"/>
      <c r="G55" s="153"/>
      <c r="H55" s="153"/>
      <c r="I55" s="153" t="str">
        <f>B57</f>
        <v>TSGB</v>
      </c>
      <c r="J55" s="153"/>
      <c r="K55" s="153"/>
      <c r="L55" s="153"/>
      <c r="M55" s="153" t="str">
        <f>B58</f>
        <v>ATSV</v>
      </c>
      <c r="N55" s="153"/>
      <c r="O55" s="153"/>
      <c r="P55" s="153"/>
      <c r="Q55" s="153" t="str">
        <f>B59</f>
        <v>EMTV</v>
      </c>
      <c r="R55" s="153"/>
      <c r="S55" s="153"/>
      <c r="T55" s="153"/>
      <c r="U55" s="154" t="s">
        <v>60</v>
      </c>
      <c r="V55" s="154"/>
      <c r="W55" s="154"/>
      <c r="X55" s="154"/>
      <c r="Y55" s="155" t="s">
        <v>61</v>
      </c>
      <c r="Z55" s="155"/>
      <c r="AA55" s="155"/>
      <c r="AB55" s="155"/>
      <c r="AC55" s="156" t="s">
        <v>62</v>
      </c>
      <c r="AD55" s="156"/>
    </row>
    <row r="56" spans="1:68" x14ac:dyDescent="0.2">
      <c r="A56" s="20" t="s">
        <v>65</v>
      </c>
      <c r="B56" s="147" t="str">
        <f>J14</f>
        <v>MTVL</v>
      </c>
      <c r="C56" s="147"/>
      <c r="D56" s="147"/>
      <c r="E56" s="149" t="s">
        <v>63</v>
      </c>
      <c r="F56" s="150"/>
      <c r="G56" s="151" t="s">
        <v>63</v>
      </c>
      <c r="H56" s="142"/>
      <c r="I56" s="140">
        <f>V37</f>
        <v>0</v>
      </c>
      <c r="J56" s="141"/>
      <c r="K56" s="142">
        <f>Y37</f>
        <v>0</v>
      </c>
      <c r="L56" s="143"/>
      <c r="M56" s="140">
        <f>Y23</f>
        <v>0</v>
      </c>
      <c r="N56" s="141"/>
      <c r="O56" s="142">
        <f>V23</f>
        <v>0</v>
      </c>
      <c r="P56" s="143"/>
      <c r="Q56" s="140">
        <f>Y31</f>
        <v>0</v>
      </c>
      <c r="R56" s="141"/>
      <c r="S56" s="142">
        <f>V31</f>
        <v>0</v>
      </c>
      <c r="T56" s="143"/>
      <c r="U56" s="140">
        <f>+I56+M56+Q56</f>
        <v>0</v>
      </c>
      <c r="V56" s="141"/>
      <c r="W56" s="142">
        <f>+K56+O56+S56</f>
        <v>0</v>
      </c>
      <c r="X56" s="143"/>
      <c r="Y56" s="140">
        <f>IF(I56&gt;K56,2)+IF(M56&gt;O56,2)+IF(Q56&gt;S56,2)</f>
        <v>0</v>
      </c>
      <c r="Z56" s="141"/>
      <c r="AA56" s="142">
        <f>IF(I56&lt;K56,2)+IF(M56&lt;O56,2)+IF(Q56&lt;S56,2)</f>
        <v>0</v>
      </c>
      <c r="AB56" s="143"/>
      <c r="AC56" s="144"/>
      <c r="AD56" s="145"/>
      <c r="AQ56" s="1" t="str">
        <f>R28&amp;N28</f>
        <v>TOWEWSV</v>
      </c>
      <c r="AR56" s="1">
        <f>Y28</f>
        <v>0</v>
      </c>
      <c r="AS56" s="1">
        <f>V28</f>
        <v>0</v>
      </c>
    </row>
    <row r="57" spans="1:68" x14ac:dyDescent="0.2">
      <c r="A57" s="20" t="s">
        <v>66</v>
      </c>
      <c r="B57" s="147" t="str">
        <f>J15</f>
        <v>TSGB</v>
      </c>
      <c r="C57" s="147"/>
      <c r="D57" s="147"/>
      <c r="E57" s="148" t="str">
        <f>CONCATENATE(I37,"-",L37)</f>
        <v>15:00-1</v>
      </c>
      <c r="F57" s="148"/>
      <c r="G57" s="148"/>
      <c r="H57" s="148"/>
      <c r="I57" s="149" t="s">
        <v>63</v>
      </c>
      <c r="J57" s="150"/>
      <c r="K57" s="151" t="s">
        <v>63</v>
      </c>
      <c r="L57" s="142"/>
      <c r="M57" s="140">
        <f>V30</f>
        <v>0</v>
      </c>
      <c r="N57" s="141"/>
      <c r="O57" s="142">
        <f>Y30</f>
        <v>0</v>
      </c>
      <c r="P57" s="143"/>
      <c r="Q57" s="140">
        <f>V24</f>
        <v>0</v>
      </c>
      <c r="R57" s="141"/>
      <c r="S57" s="142">
        <f>Y24</f>
        <v>0</v>
      </c>
      <c r="T57" s="143"/>
      <c r="U57" s="140">
        <f>K56+M57+Q57</f>
        <v>0</v>
      </c>
      <c r="V57" s="141"/>
      <c r="W57" s="142">
        <f>I56+O57+S57</f>
        <v>0</v>
      </c>
      <c r="X57" s="143"/>
      <c r="Y57" s="140">
        <f>IF(K56&gt;I56,2)+IF(M57&gt;O57,2)+IF(Q57&gt;S57,2)</f>
        <v>0</v>
      </c>
      <c r="Z57" s="141"/>
      <c r="AA57" s="142">
        <f>IF(K56&lt;I56,2)+IF(M57&lt;O57,2)+IF(Q57&lt;S57,2)</f>
        <v>0</v>
      </c>
      <c r="AB57" s="143"/>
      <c r="AC57" s="144"/>
      <c r="AD57" s="145"/>
      <c r="AQ57" s="1" t="str">
        <f>R29&amp;N29</f>
        <v>ETVBGW</v>
      </c>
      <c r="AR57" s="1">
        <f>Y29</f>
        <v>0</v>
      </c>
      <c r="AS57" s="1">
        <f>V29</f>
        <v>0</v>
      </c>
    </row>
    <row r="58" spans="1:68" x14ac:dyDescent="0.2">
      <c r="A58" s="20" t="s">
        <v>67</v>
      </c>
      <c r="B58" s="147" t="str">
        <f>J16</f>
        <v>ATSV</v>
      </c>
      <c r="C58" s="147"/>
      <c r="D58" s="147"/>
      <c r="E58" s="148" t="str">
        <f>CONCATENATE(I23,"-",L23)</f>
        <v>11:00-1</v>
      </c>
      <c r="F58" s="148"/>
      <c r="G58" s="148"/>
      <c r="H58" s="148"/>
      <c r="I58" s="148" t="str">
        <f>CONCATENATE(I30,"-",L30)</f>
        <v>13:00-1</v>
      </c>
      <c r="J58" s="148"/>
      <c r="K58" s="148"/>
      <c r="L58" s="148"/>
      <c r="M58" s="149" t="s">
        <v>63</v>
      </c>
      <c r="N58" s="150"/>
      <c r="O58" s="151" t="s">
        <v>63</v>
      </c>
      <c r="P58" s="142"/>
      <c r="Q58" s="140">
        <f>V38</f>
        <v>0</v>
      </c>
      <c r="R58" s="141"/>
      <c r="S58" s="142">
        <f>Y38</f>
        <v>0</v>
      </c>
      <c r="T58" s="143"/>
      <c r="U58" s="140">
        <f>O56+O57+Q58</f>
        <v>0</v>
      </c>
      <c r="V58" s="141"/>
      <c r="W58" s="142">
        <f>M56+M57+S58</f>
        <v>0</v>
      </c>
      <c r="X58" s="143"/>
      <c r="Y58" s="140">
        <f>IF(O56&gt;M56,2)+IF(M57&lt;O57,2)+IF(Q58&gt;S58,2)</f>
        <v>0</v>
      </c>
      <c r="Z58" s="141"/>
      <c r="AA58" s="142">
        <f>IF(O56&lt;M56,2)+IF(M57&gt;O57,2)+IF(Q58&lt;S58,2)</f>
        <v>0</v>
      </c>
      <c r="AB58" s="143"/>
      <c r="AC58" s="144"/>
      <c r="AD58" s="145"/>
      <c r="AO58" s="24"/>
      <c r="AP58" s="24"/>
      <c r="AQ58" s="1" t="str">
        <f>R30&amp;N30</f>
        <v>ATSVTSGB</v>
      </c>
      <c r="AR58" s="1">
        <f>Y30</f>
        <v>0</v>
      </c>
      <c r="AS58" s="1">
        <f>V30</f>
        <v>0</v>
      </c>
      <c r="AT58" s="25"/>
      <c r="AU58" s="19"/>
      <c r="AV58" s="19"/>
      <c r="AW58" s="19"/>
      <c r="AX58" s="19"/>
      <c r="AY58" s="19"/>
      <c r="AZ58" s="19"/>
      <c r="BA58" s="26"/>
      <c r="BB58" s="8"/>
      <c r="BC58" s="8"/>
    </row>
    <row r="59" spans="1:68" x14ac:dyDescent="0.2">
      <c r="A59" s="20" t="s">
        <v>68</v>
      </c>
      <c r="B59" s="147" t="str">
        <f>J17</f>
        <v>EMTV</v>
      </c>
      <c r="C59" s="147"/>
      <c r="D59" s="147"/>
      <c r="E59" s="148" t="str">
        <f>CONCATENATE(I31,"-",L31)</f>
        <v>13:00-2</v>
      </c>
      <c r="F59" s="148"/>
      <c r="G59" s="148"/>
      <c r="H59" s="148"/>
      <c r="I59" s="148" t="str">
        <f>CONCATENATE(I24,"-",L24)</f>
        <v>11:00-2</v>
      </c>
      <c r="J59" s="148"/>
      <c r="K59" s="148"/>
      <c r="L59" s="148"/>
      <c r="M59" s="148" t="str">
        <f>CONCATENATE(I38,"-",L38)</f>
        <v>15:00-2</v>
      </c>
      <c r="N59" s="148"/>
      <c r="O59" s="148"/>
      <c r="P59" s="148"/>
      <c r="Q59" s="149" t="s">
        <v>63</v>
      </c>
      <c r="R59" s="150"/>
      <c r="S59" s="151" t="s">
        <v>63</v>
      </c>
      <c r="T59" s="142"/>
      <c r="U59" s="140">
        <f>S56+S57+S58</f>
        <v>0</v>
      </c>
      <c r="V59" s="141"/>
      <c r="W59" s="142">
        <f>Q56+Q57+Q58</f>
        <v>0</v>
      </c>
      <c r="X59" s="143"/>
      <c r="Y59" s="140">
        <f>IF(S56&gt;Q56,2)+IF(S57&gt;Q57,2)+IF(S58&gt;Q58,2)</f>
        <v>0</v>
      </c>
      <c r="Z59" s="141"/>
      <c r="AA59" s="142">
        <f>IF(S56&lt;Q56,2)+IF(S57&lt;Q57,2)+IF(S58&lt;Q58,2)</f>
        <v>0</v>
      </c>
      <c r="AB59" s="143"/>
      <c r="AC59" s="144"/>
      <c r="AD59" s="145"/>
      <c r="AO59" s="24"/>
      <c r="AP59" s="24"/>
      <c r="AQ59" s="1" t="str">
        <f>R31&amp;N31</f>
        <v>MTVLEMTV</v>
      </c>
      <c r="AR59" s="1">
        <f>Y31</f>
        <v>0</v>
      </c>
      <c r="AS59" s="1">
        <f>V31</f>
        <v>0</v>
      </c>
      <c r="AT59" s="25"/>
      <c r="AU59" s="19"/>
      <c r="AV59" s="19"/>
      <c r="AW59" s="19"/>
      <c r="AX59" s="19"/>
      <c r="AY59" s="19"/>
      <c r="AZ59" s="19"/>
      <c r="BA59" s="26"/>
      <c r="BB59" s="8"/>
      <c r="BC59" s="8"/>
      <c r="BE59" s="11"/>
    </row>
    <row r="61" spans="1:68" x14ac:dyDescent="0.2">
      <c r="A61" s="152" t="str">
        <f>R13</f>
        <v>Gruppe  C</v>
      </c>
      <c r="B61" s="152"/>
      <c r="C61" s="152"/>
      <c r="D61" s="152"/>
      <c r="E61" s="153" t="str">
        <f>B62</f>
        <v>A4</v>
      </c>
      <c r="F61" s="153"/>
      <c r="G61" s="153"/>
      <c r="H61" s="153"/>
      <c r="I61" s="153" t="str">
        <f>B63</f>
        <v>A3</v>
      </c>
      <c r="J61" s="153"/>
      <c r="K61" s="153"/>
      <c r="L61" s="153"/>
      <c r="M61" s="153" t="str">
        <f>B64</f>
        <v>B4</v>
      </c>
      <c r="N61" s="153"/>
      <c r="O61" s="153"/>
      <c r="P61" s="153"/>
      <c r="Q61" s="153" t="str">
        <f>B65</f>
        <v>B3</v>
      </c>
      <c r="R61" s="153"/>
      <c r="S61" s="153"/>
      <c r="T61" s="153"/>
      <c r="U61" s="154" t="s">
        <v>60</v>
      </c>
      <c r="V61" s="154"/>
      <c r="W61" s="154"/>
      <c r="X61" s="154"/>
      <c r="Y61" s="155" t="s">
        <v>61</v>
      </c>
      <c r="Z61" s="155"/>
      <c r="AA61" s="155"/>
      <c r="AB61" s="155"/>
      <c r="AC61" s="156" t="s">
        <v>62</v>
      </c>
      <c r="AD61" s="156"/>
      <c r="AY61" s="8"/>
      <c r="AZ61" s="8"/>
    </row>
    <row r="62" spans="1:68" x14ac:dyDescent="0.2">
      <c r="A62" s="20" t="s">
        <v>43</v>
      </c>
      <c r="B62" s="147" t="str">
        <f>IF(T14="",R14,T14)</f>
        <v>A4</v>
      </c>
      <c r="C62" s="147"/>
      <c r="D62" s="147"/>
      <c r="E62" s="149" t="s">
        <v>63</v>
      </c>
      <c r="F62" s="150"/>
      <c r="G62" s="151" t="s">
        <v>63</v>
      </c>
      <c r="H62" s="142"/>
      <c r="I62" s="140">
        <f>IF(V45="",0,V45)</f>
        <v>0</v>
      </c>
      <c r="J62" s="141"/>
      <c r="K62" s="142">
        <f>IF(Y45="",0,Y45)</f>
        <v>0</v>
      </c>
      <c r="L62" s="143"/>
      <c r="M62" s="140">
        <f>V41</f>
        <v>0</v>
      </c>
      <c r="N62" s="141"/>
      <c r="O62" s="142">
        <f>Y41</f>
        <v>0</v>
      </c>
      <c r="P62" s="143"/>
      <c r="Q62" s="140">
        <f>Y44</f>
        <v>0</v>
      </c>
      <c r="R62" s="141"/>
      <c r="S62" s="142">
        <f>V44</f>
        <v>0</v>
      </c>
      <c r="T62" s="143"/>
      <c r="U62" s="140">
        <f>+I62+M62+Q62</f>
        <v>0</v>
      </c>
      <c r="V62" s="141"/>
      <c r="W62" s="142">
        <f>+K62+O62+S62</f>
        <v>0</v>
      </c>
      <c r="X62" s="143"/>
      <c r="Y62" s="140">
        <f>IF(I62&gt;K62,2)+IF(M62&gt;O62,2)+IF(Q62&gt;S62,2)</f>
        <v>0</v>
      </c>
      <c r="Z62" s="141"/>
      <c r="AA62" s="142">
        <f>IF(I62&lt;K62,2)+IF(M62&lt;O62,2)+IF(Q62&lt;S62,2)</f>
        <v>0</v>
      </c>
      <c r="AB62" s="143"/>
      <c r="AC62" s="144"/>
      <c r="AD62" s="145"/>
      <c r="AY62" s="8"/>
      <c r="AZ62" s="8"/>
    </row>
    <row r="63" spans="1:68" x14ac:dyDescent="0.2">
      <c r="A63" s="20" t="s">
        <v>47</v>
      </c>
      <c r="B63" s="147" t="str">
        <f>IF(T16="",R16,T16)</f>
        <v>A3</v>
      </c>
      <c r="C63" s="147"/>
      <c r="D63" s="147"/>
      <c r="E63" s="148" t="str">
        <f>CONCATENATE(H45,"-",K45)</f>
        <v>-</v>
      </c>
      <c r="F63" s="148"/>
      <c r="G63" s="148"/>
      <c r="H63" s="148"/>
      <c r="I63" s="149" t="s">
        <v>63</v>
      </c>
      <c r="J63" s="150"/>
      <c r="K63" s="151" t="s">
        <v>63</v>
      </c>
      <c r="L63" s="142"/>
      <c r="M63" s="140">
        <f>Y43</f>
        <v>0</v>
      </c>
      <c r="N63" s="141"/>
      <c r="O63" s="142">
        <f>V43</f>
        <v>0</v>
      </c>
      <c r="P63" s="143"/>
      <c r="Q63" s="140">
        <f>V42</f>
        <v>0</v>
      </c>
      <c r="R63" s="141"/>
      <c r="S63" s="142">
        <f>Y42</f>
        <v>0</v>
      </c>
      <c r="T63" s="143"/>
      <c r="U63" s="140">
        <f>K62+M63+Q63</f>
        <v>0</v>
      </c>
      <c r="V63" s="141"/>
      <c r="W63" s="142">
        <f>I62+O63+S63</f>
        <v>0</v>
      </c>
      <c r="X63" s="143"/>
      <c r="Y63" s="140">
        <f>IF(K62&gt;I62,2)+IF(M63&gt;O63,2)+IF(Q63&gt;S63,2)</f>
        <v>0</v>
      </c>
      <c r="Z63" s="141"/>
      <c r="AA63" s="142">
        <f>IF(K62&lt;I62,2)+IF(M63&lt;O63,2)+IF(Q63&lt;S63,2)</f>
        <v>0</v>
      </c>
      <c r="AB63" s="143"/>
      <c r="AC63" s="144"/>
      <c r="AD63" s="145"/>
      <c r="AY63" s="8"/>
      <c r="AZ63" s="8"/>
      <c r="BB63" s="11"/>
    </row>
    <row r="64" spans="1:68" x14ac:dyDescent="0.2">
      <c r="A64" s="20" t="s">
        <v>54</v>
      </c>
      <c r="B64" s="147" t="str">
        <f>IF(T15="",R15,T15)</f>
        <v>B4</v>
      </c>
      <c r="C64" s="147"/>
      <c r="D64" s="147"/>
      <c r="E64" s="148" t="str">
        <f>CONCATENATE(I41,"-",L41)</f>
        <v>16:15-1</v>
      </c>
      <c r="F64" s="148"/>
      <c r="G64" s="148"/>
      <c r="H64" s="148"/>
      <c r="I64" s="148" t="str">
        <f>CONCATENATE(I43,"-",L43)</f>
        <v>17:30-1</v>
      </c>
      <c r="J64" s="148"/>
      <c r="K64" s="148"/>
      <c r="L64" s="148"/>
      <c r="M64" s="149" t="s">
        <v>63</v>
      </c>
      <c r="N64" s="150"/>
      <c r="O64" s="151" t="s">
        <v>63</v>
      </c>
      <c r="P64" s="142"/>
      <c r="Q64" s="140">
        <f>IF(V46="",0,V46)</f>
        <v>0</v>
      </c>
      <c r="R64" s="141"/>
      <c r="S64" s="142">
        <f>IF(Y46="",0,Y46)</f>
        <v>0</v>
      </c>
      <c r="T64" s="143"/>
      <c r="U64" s="140">
        <f>O62+O63+Q64</f>
        <v>0</v>
      </c>
      <c r="V64" s="141"/>
      <c r="W64" s="142">
        <f>M62+M63+S64</f>
        <v>0</v>
      </c>
      <c r="X64" s="143"/>
      <c r="Y64" s="140">
        <f>IF(O62&gt;M62,2)+IF(M63&lt;O63,2)+IF(Q64&gt;S64,2)</f>
        <v>0</v>
      </c>
      <c r="Z64" s="141"/>
      <c r="AA64" s="142">
        <f>IF(O62&lt;M62,2)+IF(M63&gt;O63,2)+IF(Q64&lt;S64,2)</f>
        <v>0</v>
      </c>
      <c r="AB64" s="143"/>
      <c r="AC64" s="144"/>
      <c r="AD64" s="145"/>
      <c r="AY64" s="8"/>
      <c r="AZ64" s="8"/>
    </row>
    <row r="65" spans="1:54" x14ac:dyDescent="0.2">
      <c r="A65" s="20" t="s">
        <v>64</v>
      </c>
      <c r="B65" s="147" t="str">
        <f>IF(T17="",R17,T17)</f>
        <v>B3</v>
      </c>
      <c r="C65" s="147"/>
      <c r="D65" s="147"/>
      <c r="E65" s="148" t="str">
        <f>CONCATENATE(I44,"-",L44)</f>
        <v>17:30-2</v>
      </c>
      <c r="F65" s="148"/>
      <c r="G65" s="148"/>
      <c r="H65" s="148"/>
      <c r="I65" s="148" t="str">
        <f>CONCATENATE(I42,"-",L42)</f>
        <v>16:15-2</v>
      </c>
      <c r="J65" s="148"/>
      <c r="K65" s="148"/>
      <c r="L65" s="148"/>
      <c r="M65" s="148" t="str">
        <f>CONCATENATE(G46,"-",K46)</f>
        <v>-</v>
      </c>
      <c r="N65" s="148"/>
      <c r="O65" s="148"/>
      <c r="P65" s="148"/>
      <c r="Q65" s="149" t="s">
        <v>63</v>
      </c>
      <c r="R65" s="150"/>
      <c r="S65" s="151" t="s">
        <v>63</v>
      </c>
      <c r="T65" s="142"/>
      <c r="U65" s="140">
        <f>S62+S63+S64</f>
        <v>0</v>
      </c>
      <c r="V65" s="141"/>
      <c r="W65" s="142">
        <f>Q62+Q63+Q64</f>
        <v>0</v>
      </c>
      <c r="X65" s="143"/>
      <c r="Y65" s="140">
        <f>IF(S62&gt;Q62,2)+IF(S63&gt;Q63,2)+IF(S64&gt;Q64,2)</f>
        <v>0</v>
      </c>
      <c r="Z65" s="141"/>
      <c r="AA65" s="142">
        <f>IF(S62&lt;Q62,2)+IF(S63&lt;Q63,2)+IF(S64&lt;Q64,2)</f>
        <v>0</v>
      </c>
      <c r="AB65" s="143"/>
      <c r="AC65" s="144"/>
      <c r="AD65" s="145"/>
      <c r="AY65" s="8"/>
      <c r="AZ65" s="8"/>
      <c r="BB65" s="11"/>
    </row>
    <row r="67" spans="1:54" x14ac:dyDescent="0.2">
      <c r="A67" s="146" t="s">
        <v>69</v>
      </c>
      <c r="B67" s="146"/>
      <c r="C67" s="146"/>
      <c r="D67" s="146"/>
      <c r="E67" s="146"/>
      <c r="F67" s="146"/>
      <c r="H67" s="27"/>
    </row>
    <row r="68" spans="1:54" x14ac:dyDescent="0.2">
      <c r="A68" s="135" t="s">
        <v>70</v>
      </c>
      <c r="B68" s="136"/>
      <c r="C68" s="136"/>
      <c r="D68" s="136"/>
      <c r="E68" s="136"/>
      <c r="F68" s="136"/>
      <c r="G68" s="136"/>
      <c r="H68" s="137"/>
      <c r="I68" s="135" t="s">
        <v>71</v>
      </c>
      <c r="J68" s="136"/>
      <c r="K68" s="136"/>
      <c r="L68" s="136"/>
      <c r="M68" s="136"/>
      <c r="N68" s="136"/>
      <c r="O68" s="136"/>
      <c r="P68" s="137"/>
      <c r="Q68" s="138" t="s">
        <v>72</v>
      </c>
      <c r="R68" s="139"/>
      <c r="S68" s="139"/>
      <c r="T68" s="139"/>
      <c r="U68" s="138" t="s">
        <v>73</v>
      </c>
      <c r="V68" s="139"/>
      <c r="W68" s="139"/>
      <c r="X68" s="139"/>
      <c r="Y68" s="138" t="s">
        <v>74</v>
      </c>
      <c r="Z68" s="139"/>
      <c r="AA68" s="139"/>
      <c r="AB68" s="139"/>
      <c r="AC68" s="138" t="s">
        <v>75</v>
      </c>
      <c r="AD68" s="139"/>
      <c r="AE68" s="139"/>
      <c r="AF68" s="139"/>
    </row>
    <row r="69" spans="1:54" x14ac:dyDescent="0.2">
      <c r="A69" s="134" t="str">
        <f>IF(AC50=1,B50,IF(AC51=1,B51,IF(AC52=1,B52,IF(AC53=1,B53,"A1"))))</f>
        <v>A1</v>
      </c>
      <c r="B69" s="134"/>
      <c r="C69" s="134"/>
      <c r="D69" s="134"/>
      <c r="E69" s="134" t="str">
        <f>IF(AC56=1,B56,IF(AC57=1,B57,IF(AC58=1,B58,IF(AC59=1,B59,"B1"))))</f>
        <v>B1</v>
      </c>
      <c r="F69" s="134"/>
      <c r="G69" s="134"/>
      <c r="H69" s="134"/>
      <c r="I69" s="134" t="str">
        <f>IF(AC50=2,B50,IF(AC51=2,B51,IF(AC52=2,B52,IF(AC53=2,B53,"A2"))))</f>
        <v>A2</v>
      </c>
      <c r="J69" s="134"/>
      <c r="K69" s="134"/>
      <c r="L69" s="134"/>
      <c r="M69" s="134" t="str">
        <f>IF(AC56=2,B56,IF(AC57=2,B57,IF(AC58=2,B58,IF(AC59=2,B59,"B2"))))</f>
        <v>B2</v>
      </c>
      <c r="N69" s="134"/>
      <c r="O69" s="134"/>
      <c r="P69" s="134"/>
      <c r="Q69" s="134" t="str">
        <f>IF(AC62=1,B62,IF(AC63=1,B63,IF(AC64=1,B64,IF(AC65=1,B65,"C1"))))</f>
        <v>C1</v>
      </c>
      <c r="R69" s="134"/>
      <c r="S69" s="134"/>
      <c r="T69" s="134"/>
      <c r="U69" s="134" t="str">
        <f>IF(AC62=2,B62,IF(AC63=2,B63,IF(AC64=2,B64,IF(AC65=2,B65,"C2"))))</f>
        <v>C2</v>
      </c>
      <c r="V69" s="134"/>
      <c r="W69" s="134"/>
      <c r="X69" s="134"/>
      <c r="Y69" s="134" t="str">
        <f>IF(AC62=3,B62,IF(AC63=3,B63,IF(AC64=3,B64,IF(AC65=3,B65,"C3"))))</f>
        <v>C3</v>
      </c>
      <c r="Z69" s="134"/>
      <c r="AA69" s="134"/>
      <c r="AB69" s="134"/>
      <c r="AC69" s="134" t="str">
        <f>IF(AC62=4,B62,IF(AC63=4,B63,IF(AC64=4,B64,IF(AC65=4,B65,"C4"))))</f>
        <v>C4</v>
      </c>
      <c r="AD69" s="134"/>
      <c r="AE69" s="134"/>
      <c r="AF69" s="134"/>
      <c r="AR69" s="11"/>
      <c r="AS69" s="12"/>
      <c r="AT69" s="16"/>
      <c r="AU69" s="8"/>
      <c r="AV69" s="28"/>
      <c r="AW69" s="8"/>
      <c r="AX69" s="8"/>
      <c r="AY69" s="27"/>
      <c r="AZ69" s="8"/>
      <c r="BA69" s="8"/>
    </row>
    <row r="71" spans="1:54" x14ac:dyDescent="0.2">
      <c r="A71" s="28" t="s">
        <v>76</v>
      </c>
    </row>
  </sheetData>
  <sheetProtection sheet="1" selectLockedCells="1"/>
  <mergeCells count="455">
    <mergeCell ref="A6:E6"/>
    <mergeCell ref="F6:J6"/>
    <mergeCell ref="K6:AN6"/>
    <mergeCell ref="A8:J8"/>
    <mergeCell ref="K8:M8"/>
    <mergeCell ref="K9:M9"/>
    <mergeCell ref="A1:G1"/>
    <mergeCell ref="H1:J1"/>
    <mergeCell ref="A2:AN2"/>
    <mergeCell ref="A3:AN3"/>
    <mergeCell ref="A4:AN4"/>
    <mergeCell ref="A5:AN5"/>
    <mergeCell ref="B15:E15"/>
    <mergeCell ref="J15:M15"/>
    <mergeCell ref="T15:V15"/>
    <mergeCell ref="B16:E16"/>
    <mergeCell ref="J16:M16"/>
    <mergeCell ref="T16:V16"/>
    <mergeCell ref="K10:M10"/>
    <mergeCell ref="K11:M11"/>
    <mergeCell ref="B13:E13"/>
    <mergeCell ref="J13:M13"/>
    <mergeCell ref="R13:V13"/>
    <mergeCell ref="B14:E14"/>
    <mergeCell ref="J14:M14"/>
    <mergeCell ref="T14:V14"/>
    <mergeCell ref="B17:E17"/>
    <mergeCell ref="J17:M17"/>
    <mergeCell ref="T17:V17"/>
    <mergeCell ref="AI19:AP20"/>
    <mergeCell ref="A20:C20"/>
    <mergeCell ref="D20:E20"/>
    <mergeCell ref="F20:H20"/>
    <mergeCell ref="I20:K20"/>
    <mergeCell ref="L20:M20"/>
    <mergeCell ref="N20:T20"/>
    <mergeCell ref="A22:C22"/>
    <mergeCell ref="D22:E22"/>
    <mergeCell ref="F22:H22"/>
    <mergeCell ref="I22:K22"/>
    <mergeCell ref="L22:M22"/>
    <mergeCell ref="N22:P22"/>
    <mergeCell ref="V20:Z20"/>
    <mergeCell ref="AB20:AH20"/>
    <mergeCell ref="A21:C21"/>
    <mergeCell ref="D21:E21"/>
    <mergeCell ref="F21:H21"/>
    <mergeCell ref="I21:K21"/>
    <mergeCell ref="L21:M21"/>
    <mergeCell ref="N21:P21"/>
    <mergeCell ref="R21:T21"/>
    <mergeCell ref="V21:W21"/>
    <mergeCell ref="R22:T22"/>
    <mergeCell ref="V22:W22"/>
    <mergeCell ref="Y22:Z22"/>
    <mergeCell ref="AB22:AD22"/>
    <mergeCell ref="AF22:AH22"/>
    <mergeCell ref="AI22:AN22"/>
    <mergeCell ref="Y21:Z21"/>
    <mergeCell ref="AB21:AD21"/>
    <mergeCell ref="AF21:AH21"/>
    <mergeCell ref="AI21:AN21"/>
    <mergeCell ref="R23:T23"/>
    <mergeCell ref="V23:W23"/>
    <mergeCell ref="Y23:Z23"/>
    <mergeCell ref="AB23:AD23"/>
    <mergeCell ref="AF23:AH23"/>
    <mergeCell ref="AI23:AN23"/>
    <mergeCell ref="A23:C23"/>
    <mergeCell ref="D23:E23"/>
    <mergeCell ref="F23:H23"/>
    <mergeCell ref="I23:K23"/>
    <mergeCell ref="L23:M23"/>
    <mergeCell ref="N23:P23"/>
    <mergeCell ref="R24:T24"/>
    <mergeCell ref="V24:W24"/>
    <mergeCell ref="Y24:Z24"/>
    <mergeCell ref="AB24:AD24"/>
    <mergeCell ref="AF24:AH24"/>
    <mergeCell ref="AI24:AN24"/>
    <mergeCell ref="A24:C24"/>
    <mergeCell ref="D24:E24"/>
    <mergeCell ref="F24:H24"/>
    <mergeCell ref="I24:K24"/>
    <mergeCell ref="L24:M24"/>
    <mergeCell ref="N24:P24"/>
    <mergeCell ref="AI26:AO27"/>
    <mergeCell ref="A27:C27"/>
    <mergeCell ref="D27:E27"/>
    <mergeCell ref="F27:H27"/>
    <mergeCell ref="I27:K27"/>
    <mergeCell ref="L27:M27"/>
    <mergeCell ref="N27:T27"/>
    <mergeCell ref="V27:Z27"/>
    <mergeCell ref="AB27:AH27"/>
    <mergeCell ref="R28:T28"/>
    <mergeCell ref="V28:W28"/>
    <mergeCell ref="Y28:Z28"/>
    <mergeCell ref="AB28:AD28"/>
    <mergeCell ref="AF28:AH28"/>
    <mergeCell ref="AI28:AN28"/>
    <mergeCell ref="A28:C28"/>
    <mergeCell ref="D28:E28"/>
    <mergeCell ref="F28:H28"/>
    <mergeCell ref="I28:K28"/>
    <mergeCell ref="L28:M28"/>
    <mergeCell ref="N28:P28"/>
    <mergeCell ref="R29:T29"/>
    <mergeCell ref="V29:W29"/>
    <mergeCell ref="Y29:Z29"/>
    <mergeCell ref="AB29:AD29"/>
    <mergeCell ref="AF29:AH29"/>
    <mergeCell ref="AI29:AN29"/>
    <mergeCell ref="A29:C29"/>
    <mergeCell ref="D29:E29"/>
    <mergeCell ref="F29:H29"/>
    <mergeCell ref="I29:K29"/>
    <mergeCell ref="L29:M29"/>
    <mergeCell ref="N29:P29"/>
    <mergeCell ref="R30:T30"/>
    <mergeCell ref="V30:W30"/>
    <mergeCell ref="Y30:Z30"/>
    <mergeCell ref="AB30:AD30"/>
    <mergeCell ref="AF30:AH30"/>
    <mergeCell ref="AI30:AN30"/>
    <mergeCell ref="A30:C30"/>
    <mergeCell ref="D30:E30"/>
    <mergeCell ref="F30:H30"/>
    <mergeCell ref="I30:K30"/>
    <mergeCell ref="L30:M30"/>
    <mergeCell ref="N30:P30"/>
    <mergeCell ref="R31:T31"/>
    <mergeCell ref="V31:W31"/>
    <mergeCell ref="Y31:Z31"/>
    <mergeCell ref="AB31:AD31"/>
    <mergeCell ref="AF31:AH31"/>
    <mergeCell ref="AI31:AN31"/>
    <mergeCell ref="A31:C31"/>
    <mergeCell ref="D31:E31"/>
    <mergeCell ref="F31:H31"/>
    <mergeCell ref="I31:K31"/>
    <mergeCell ref="L31:M31"/>
    <mergeCell ref="N31:P31"/>
    <mergeCell ref="AI33:AO34"/>
    <mergeCell ref="A34:C34"/>
    <mergeCell ref="D34:E34"/>
    <mergeCell ref="F34:H34"/>
    <mergeCell ref="I34:K34"/>
    <mergeCell ref="L34:M34"/>
    <mergeCell ref="N34:T34"/>
    <mergeCell ref="V34:Z34"/>
    <mergeCell ref="AB34:AH34"/>
    <mergeCell ref="R35:T35"/>
    <mergeCell ref="V35:W35"/>
    <mergeCell ref="Y35:Z35"/>
    <mergeCell ref="AB35:AD35"/>
    <mergeCell ref="AF35:AH35"/>
    <mergeCell ref="AI35:AN35"/>
    <mergeCell ref="A35:C35"/>
    <mergeCell ref="D35:E35"/>
    <mergeCell ref="F35:H35"/>
    <mergeCell ref="I35:K35"/>
    <mergeCell ref="L35:M35"/>
    <mergeCell ref="N35:P35"/>
    <mergeCell ref="R36:T36"/>
    <mergeCell ref="V36:W36"/>
    <mergeCell ref="Y36:Z36"/>
    <mergeCell ref="AB36:AD36"/>
    <mergeCell ref="AF36:AH36"/>
    <mergeCell ref="AI36:AN36"/>
    <mergeCell ref="A36:C36"/>
    <mergeCell ref="D36:E36"/>
    <mergeCell ref="F36:H36"/>
    <mergeCell ref="I36:K36"/>
    <mergeCell ref="L36:M36"/>
    <mergeCell ref="N36:P36"/>
    <mergeCell ref="R37:T37"/>
    <mergeCell ref="V37:W37"/>
    <mergeCell ref="Y37:Z37"/>
    <mergeCell ref="AB37:AD37"/>
    <mergeCell ref="AF37:AH37"/>
    <mergeCell ref="AI37:AN37"/>
    <mergeCell ref="A37:C37"/>
    <mergeCell ref="D37:E37"/>
    <mergeCell ref="F37:H37"/>
    <mergeCell ref="I37:K37"/>
    <mergeCell ref="L37:M37"/>
    <mergeCell ref="N37:P37"/>
    <mergeCell ref="R38:T38"/>
    <mergeCell ref="V38:W38"/>
    <mergeCell ref="Y38:Z38"/>
    <mergeCell ref="AB38:AD38"/>
    <mergeCell ref="AF38:AH38"/>
    <mergeCell ref="AI38:AN38"/>
    <mergeCell ref="A38:C38"/>
    <mergeCell ref="D38:E38"/>
    <mergeCell ref="F38:H38"/>
    <mergeCell ref="I38:K38"/>
    <mergeCell ref="L38:M38"/>
    <mergeCell ref="N38:P38"/>
    <mergeCell ref="V40:Z40"/>
    <mergeCell ref="AB40:AH40"/>
    <mergeCell ref="AI40:AO40"/>
    <mergeCell ref="A41:C41"/>
    <mergeCell ref="D41:E41"/>
    <mergeCell ref="F41:H41"/>
    <mergeCell ref="I41:K41"/>
    <mergeCell ref="L41:M41"/>
    <mergeCell ref="N41:P41"/>
    <mergeCell ref="R41:T41"/>
    <mergeCell ref="A40:C40"/>
    <mergeCell ref="D40:E40"/>
    <mergeCell ref="F40:H40"/>
    <mergeCell ref="I40:K40"/>
    <mergeCell ref="L40:M40"/>
    <mergeCell ref="N40:T40"/>
    <mergeCell ref="V41:W41"/>
    <mergeCell ref="Y41:Z41"/>
    <mergeCell ref="AB41:AD41"/>
    <mergeCell ref="AF41:AH41"/>
    <mergeCell ref="AI41:AN41"/>
    <mergeCell ref="A42:C42"/>
    <mergeCell ref="D42:E42"/>
    <mergeCell ref="F42:H42"/>
    <mergeCell ref="I42:K42"/>
    <mergeCell ref="L42:M42"/>
    <mergeCell ref="AI42:AN42"/>
    <mergeCell ref="A43:C43"/>
    <mergeCell ref="D43:E43"/>
    <mergeCell ref="F43:H43"/>
    <mergeCell ref="I43:K43"/>
    <mergeCell ref="L43:M43"/>
    <mergeCell ref="N43:P43"/>
    <mergeCell ref="R43:T43"/>
    <mergeCell ref="V43:W43"/>
    <mergeCell ref="Y43:Z43"/>
    <mergeCell ref="N42:P42"/>
    <mergeCell ref="R42:T42"/>
    <mergeCell ref="V42:W42"/>
    <mergeCell ref="Y42:Z42"/>
    <mergeCell ref="AB42:AD42"/>
    <mergeCell ref="AF42:AH42"/>
    <mergeCell ref="AB43:AD43"/>
    <mergeCell ref="AF43:AH43"/>
    <mergeCell ref="AI43:AN43"/>
    <mergeCell ref="A44:C44"/>
    <mergeCell ref="D44:E44"/>
    <mergeCell ref="F44:H44"/>
    <mergeCell ref="I44:K44"/>
    <mergeCell ref="L44:M44"/>
    <mergeCell ref="N44:P44"/>
    <mergeCell ref="R44:T44"/>
    <mergeCell ref="V44:W44"/>
    <mergeCell ref="Y44:Z44"/>
    <mergeCell ref="AB44:AD44"/>
    <mergeCell ref="AF44:AH44"/>
    <mergeCell ref="AI44:AN44"/>
    <mergeCell ref="N45:P45"/>
    <mergeCell ref="R45:T45"/>
    <mergeCell ref="V45:W45"/>
    <mergeCell ref="Y45:Z45"/>
    <mergeCell ref="N46:P46"/>
    <mergeCell ref="R46:T46"/>
    <mergeCell ref="V46:W46"/>
    <mergeCell ref="Y46:Z46"/>
    <mergeCell ref="A47:AN47"/>
    <mergeCell ref="A49:D49"/>
    <mergeCell ref="E49:H49"/>
    <mergeCell ref="I49:L49"/>
    <mergeCell ref="M49:P49"/>
    <mergeCell ref="Q49:T49"/>
    <mergeCell ref="U49:X49"/>
    <mergeCell ref="Y49:AB49"/>
    <mergeCell ref="AC49:AD49"/>
    <mergeCell ref="AA52:AB52"/>
    <mergeCell ref="AC52:AD52"/>
    <mergeCell ref="W51:X51"/>
    <mergeCell ref="B50:D50"/>
    <mergeCell ref="E50:F50"/>
    <mergeCell ref="G50:H50"/>
    <mergeCell ref="I50:J50"/>
    <mergeCell ref="K50:L50"/>
    <mergeCell ref="M50:N50"/>
    <mergeCell ref="O50:P50"/>
    <mergeCell ref="B52:D52"/>
    <mergeCell ref="E52:H52"/>
    <mergeCell ref="I52:L52"/>
    <mergeCell ref="M52:N52"/>
    <mergeCell ref="O52:P52"/>
    <mergeCell ref="U55:X55"/>
    <mergeCell ref="Y55:AB55"/>
    <mergeCell ref="AC55:AD55"/>
    <mergeCell ref="Q52:R52"/>
    <mergeCell ref="AC50:AD50"/>
    <mergeCell ref="B51:D51"/>
    <mergeCell ref="E51:H51"/>
    <mergeCell ref="I51:J51"/>
    <mergeCell ref="K51:L51"/>
    <mergeCell ref="M51:N51"/>
    <mergeCell ref="O51:P51"/>
    <mergeCell ref="Q51:R51"/>
    <mergeCell ref="S51:T51"/>
    <mergeCell ref="U51:V51"/>
    <mergeCell ref="Q50:R50"/>
    <mergeCell ref="S50:T50"/>
    <mergeCell ref="U50:V50"/>
    <mergeCell ref="W50:X50"/>
    <mergeCell ref="Y50:Z50"/>
    <mergeCell ref="AA50:AB50"/>
    <mergeCell ref="S52:T52"/>
    <mergeCell ref="U52:V52"/>
    <mergeCell ref="W52:X52"/>
    <mergeCell ref="Y52:Z52"/>
    <mergeCell ref="B58:D58"/>
    <mergeCell ref="E58:H58"/>
    <mergeCell ref="I58:L58"/>
    <mergeCell ref="M58:N58"/>
    <mergeCell ref="O58:P58"/>
    <mergeCell ref="Y51:Z51"/>
    <mergeCell ref="AA51:AB51"/>
    <mergeCell ref="AC51:AD51"/>
    <mergeCell ref="U53:V53"/>
    <mergeCell ref="W53:X53"/>
    <mergeCell ref="Y53:Z53"/>
    <mergeCell ref="AA53:AB53"/>
    <mergeCell ref="AC53:AD53"/>
    <mergeCell ref="A55:D55"/>
    <mergeCell ref="E55:H55"/>
    <mergeCell ref="I55:L55"/>
    <mergeCell ref="M55:P55"/>
    <mergeCell ref="Q55:T55"/>
    <mergeCell ref="B53:D53"/>
    <mergeCell ref="E53:H53"/>
    <mergeCell ref="I53:L53"/>
    <mergeCell ref="M53:P53"/>
    <mergeCell ref="Q53:R53"/>
    <mergeCell ref="S53:T53"/>
    <mergeCell ref="AC56:AD56"/>
    <mergeCell ref="B57:D57"/>
    <mergeCell ref="E57:H57"/>
    <mergeCell ref="I57:J57"/>
    <mergeCell ref="K57:L57"/>
    <mergeCell ref="M57:N57"/>
    <mergeCell ref="O57:P57"/>
    <mergeCell ref="Q57:R57"/>
    <mergeCell ref="S57:T57"/>
    <mergeCell ref="U57:V57"/>
    <mergeCell ref="Q56:R56"/>
    <mergeCell ref="S56:T56"/>
    <mergeCell ref="U56:V56"/>
    <mergeCell ref="W56:X56"/>
    <mergeCell ref="Y56:Z56"/>
    <mergeCell ref="AA56:AB56"/>
    <mergeCell ref="W57:X57"/>
    <mergeCell ref="B56:D56"/>
    <mergeCell ref="E56:F56"/>
    <mergeCell ref="G56:H56"/>
    <mergeCell ref="I56:J56"/>
    <mergeCell ref="K56:L56"/>
    <mergeCell ref="M56:N56"/>
    <mergeCell ref="O56:P56"/>
    <mergeCell ref="A61:D61"/>
    <mergeCell ref="E61:H61"/>
    <mergeCell ref="I61:L61"/>
    <mergeCell ref="M61:P61"/>
    <mergeCell ref="Q61:T61"/>
    <mergeCell ref="B59:D59"/>
    <mergeCell ref="E59:H59"/>
    <mergeCell ref="I59:L59"/>
    <mergeCell ref="M59:P59"/>
    <mergeCell ref="Q59:R59"/>
    <mergeCell ref="S59:T59"/>
    <mergeCell ref="I64:L64"/>
    <mergeCell ref="M64:N64"/>
    <mergeCell ref="O64:P64"/>
    <mergeCell ref="Y57:Z57"/>
    <mergeCell ref="AA57:AB57"/>
    <mergeCell ref="AC57:AD57"/>
    <mergeCell ref="U59:V59"/>
    <mergeCell ref="W59:X59"/>
    <mergeCell ref="Y59:Z59"/>
    <mergeCell ref="AA59:AB59"/>
    <mergeCell ref="AC59:AD59"/>
    <mergeCell ref="U61:X61"/>
    <mergeCell ref="Y61:AB61"/>
    <mergeCell ref="AC61:AD61"/>
    <mergeCell ref="Q58:R58"/>
    <mergeCell ref="S58:T58"/>
    <mergeCell ref="U58:V58"/>
    <mergeCell ref="W58:X58"/>
    <mergeCell ref="Y58:Z58"/>
    <mergeCell ref="AA58:AB58"/>
    <mergeCell ref="AC58:AD58"/>
    <mergeCell ref="AC62:AD62"/>
    <mergeCell ref="B63:D63"/>
    <mergeCell ref="E63:H63"/>
    <mergeCell ref="I63:J63"/>
    <mergeCell ref="K63:L63"/>
    <mergeCell ref="M63:N63"/>
    <mergeCell ref="O63:P63"/>
    <mergeCell ref="Q63:R63"/>
    <mergeCell ref="S63:T63"/>
    <mergeCell ref="U63:V63"/>
    <mergeCell ref="Q62:R62"/>
    <mergeCell ref="S62:T62"/>
    <mergeCell ref="U62:V62"/>
    <mergeCell ref="W62:X62"/>
    <mergeCell ref="Y62:Z62"/>
    <mergeCell ref="AA62:AB62"/>
    <mergeCell ref="W63:X63"/>
    <mergeCell ref="B62:D62"/>
    <mergeCell ref="E62:F62"/>
    <mergeCell ref="G62:H62"/>
    <mergeCell ref="I62:J62"/>
    <mergeCell ref="K62:L62"/>
    <mergeCell ref="M62:N62"/>
    <mergeCell ref="O62:P62"/>
    <mergeCell ref="Y63:Z63"/>
    <mergeCell ref="AA63:AB63"/>
    <mergeCell ref="AC63:AD63"/>
    <mergeCell ref="U65:V65"/>
    <mergeCell ref="W65:X65"/>
    <mergeCell ref="Y65:Z65"/>
    <mergeCell ref="AA65:AB65"/>
    <mergeCell ref="AC65:AD65"/>
    <mergeCell ref="A67:F67"/>
    <mergeCell ref="B65:D65"/>
    <mergeCell ref="E65:H65"/>
    <mergeCell ref="I65:L65"/>
    <mergeCell ref="M65:P65"/>
    <mergeCell ref="Q65:R65"/>
    <mergeCell ref="S65:T65"/>
    <mergeCell ref="Q64:R64"/>
    <mergeCell ref="S64:T64"/>
    <mergeCell ref="U64:V64"/>
    <mergeCell ref="W64:X64"/>
    <mergeCell ref="Y64:Z64"/>
    <mergeCell ref="AA64:AB64"/>
    <mergeCell ref="AC64:AD64"/>
    <mergeCell ref="B64:D64"/>
    <mergeCell ref="E64:H64"/>
    <mergeCell ref="Y69:AB69"/>
    <mergeCell ref="AC69:AF69"/>
    <mergeCell ref="A69:D69"/>
    <mergeCell ref="E69:H69"/>
    <mergeCell ref="I69:L69"/>
    <mergeCell ref="M69:P69"/>
    <mergeCell ref="Q69:T69"/>
    <mergeCell ref="U69:X69"/>
    <mergeCell ref="A68:H68"/>
    <mergeCell ref="I68:P68"/>
    <mergeCell ref="Q68:T68"/>
    <mergeCell ref="U68:X68"/>
    <mergeCell ref="Y68:AB68"/>
    <mergeCell ref="AC68:AF68"/>
  </mergeCells>
  <conditionalFormatting sqref="I50:T50 M51:T51 Q52:T52 I56:T56 M57:T57 Q58:T58">
    <cfRule type="cellIs" dxfId="1" priority="2" stopIfTrue="1" operator="equal">
      <formula>0</formula>
    </cfRule>
  </conditionalFormatting>
  <conditionalFormatting sqref="I62:T62 M63:T63 Q64:T64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47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3DF0-7A7D-4D65-8966-283C251F32AC}">
  <sheetPr>
    <tabColor theme="1"/>
  </sheetPr>
  <dimension ref="B1:BD151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29" hidden="1" customWidth="1"/>
    <col min="2" max="15" width="2.28515625" style="29" customWidth="1"/>
    <col min="16" max="17" width="1.140625" style="29" customWidth="1"/>
    <col min="18" max="22" width="2.5703125" style="29" customWidth="1"/>
    <col min="23" max="38" width="2.28515625" style="29" customWidth="1"/>
    <col min="39" max="39" width="2" style="29" customWidth="1"/>
    <col min="40" max="40" width="4.5703125" style="29" bestFit="1" customWidth="1"/>
    <col min="41" max="41" width="6" style="29" customWidth="1"/>
    <col min="42" max="42" width="5.7109375" style="31" bestFit="1" customWidth="1"/>
    <col min="43" max="43" width="11.140625" style="32" bestFit="1" customWidth="1"/>
    <col min="44" max="44" width="11.5703125" style="29" bestFit="1" customWidth="1"/>
    <col min="45" max="45" width="5.140625" style="29" bestFit="1" customWidth="1"/>
    <col min="46" max="46" width="7" style="33" bestFit="1" customWidth="1"/>
    <col min="47" max="47" width="5.5703125" style="29" bestFit="1" customWidth="1"/>
    <col min="48" max="48" width="4.5703125" style="29" bestFit="1" customWidth="1"/>
    <col min="49" max="49" width="11.5703125" style="29" customWidth="1"/>
    <col min="50" max="50" width="8.5703125" style="29" customWidth="1"/>
    <col min="51" max="51" width="7" style="29" customWidth="1"/>
    <col min="52" max="52" width="11.42578125" style="29"/>
    <col min="53" max="53" width="12.28515625" style="29" bestFit="1" customWidth="1"/>
    <col min="54" max="16384" width="11.42578125" style="29"/>
  </cols>
  <sheetData>
    <row r="1" spans="2:53" x14ac:dyDescent="0.2">
      <c r="G1" s="30" t="s">
        <v>77</v>
      </c>
      <c r="H1" s="251">
        <v>1</v>
      </c>
      <c r="I1" s="252"/>
      <c r="J1" s="252"/>
      <c r="K1" s="252"/>
      <c r="L1" s="252"/>
      <c r="M1" s="252"/>
      <c r="N1" s="252"/>
      <c r="O1" s="252"/>
      <c r="P1" s="252"/>
      <c r="AT1" s="33">
        <v>2</v>
      </c>
      <c r="AU1" s="29">
        <v>3</v>
      </c>
      <c r="AV1" s="29">
        <v>4</v>
      </c>
      <c r="AW1" s="29">
        <v>5</v>
      </c>
      <c r="AX1" s="29">
        <v>6</v>
      </c>
      <c r="AY1" s="29">
        <v>7</v>
      </c>
      <c r="AZ1" s="29">
        <v>8</v>
      </c>
      <c r="BA1" s="29">
        <v>9</v>
      </c>
    </row>
    <row r="2" spans="2:53" ht="15" x14ac:dyDescent="0.25">
      <c r="B2" s="253" t="s">
        <v>78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</row>
    <row r="3" spans="2:53" ht="18" x14ac:dyDescent="0.25">
      <c r="B3" s="253" t="s">
        <v>79</v>
      </c>
      <c r="C3" s="253"/>
      <c r="D3" s="253"/>
      <c r="E3" s="253"/>
      <c r="F3" s="253"/>
      <c r="G3" s="246" t="str">
        <f>VLOOKUP(H1,AS:BE,5,0)</f>
        <v>TOWE</v>
      </c>
      <c r="H3" s="246"/>
      <c r="I3" s="246"/>
      <c r="J3" s="246"/>
      <c r="K3" s="246"/>
      <c r="L3" s="246"/>
      <c r="M3" s="246"/>
      <c r="N3" s="246"/>
      <c r="O3" s="246"/>
      <c r="P3" s="253" t="s">
        <v>80</v>
      </c>
      <c r="Q3" s="253"/>
      <c r="R3" s="253"/>
      <c r="S3" s="253"/>
      <c r="T3" s="253"/>
      <c r="U3" s="253"/>
      <c r="V3" s="246" t="str">
        <f>VLOOKUP(H1,AS:BE,6,0)</f>
        <v>ETV</v>
      </c>
      <c r="W3" s="246"/>
      <c r="X3" s="246"/>
      <c r="Y3" s="246"/>
      <c r="Z3" s="246"/>
      <c r="AA3" s="246"/>
      <c r="AB3" s="246"/>
      <c r="AC3" s="246"/>
      <c r="AD3" s="246"/>
    </row>
    <row r="4" spans="2:53" ht="3" customHeight="1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R4" s="35"/>
      <c r="AT4" s="36"/>
    </row>
    <row r="5" spans="2:53" ht="19.5" customHeight="1" x14ac:dyDescent="0.2">
      <c r="B5" s="264" t="s">
        <v>81</v>
      </c>
      <c r="C5" s="265"/>
      <c r="D5" s="266" t="str">
        <f>VLOOKUP(H1,AS:BE,10,0)</f>
        <v>W16</v>
      </c>
      <c r="E5" s="266"/>
      <c r="F5" s="266"/>
      <c r="G5" s="266"/>
      <c r="H5" s="266"/>
      <c r="I5" s="265" t="s">
        <v>82</v>
      </c>
      <c r="J5" s="265"/>
      <c r="K5" s="265"/>
      <c r="L5" s="267">
        <f>VLOOKUP(H1,AS:BE,11,0)</f>
        <v>45823</v>
      </c>
      <c r="M5" s="267"/>
      <c r="N5" s="267"/>
      <c r="O5" s="267"/>
      <c r="P5" s="267"/>
      <c r="Q5" s="37"/>
      <c r="R5" s="265" t="s">
        <v>83</v>
      </c>
      <c r="S5" s="265"/>
      <c r="T5" s="268" t="str">
        <f>VLOOKUP(H1,AS:BE,3,0)</f>
        <v>10:00</v>
      </c>
      <c r="U5" s="268"/>
      <c r="V5" s="268"/>
      <c r="W5" s="268"/>
      <c r="X5" s="254" t="s">
        <v>84</v>
      </c>
      <c r="Y5" s="255"/>
      <c r="Z5" s="255"/>
      <c r="AA5" s="256" t="str">
        <f>"("&amp;VLOOKUP(H1,AS:BE,7,0)&amp;")"</f>
        <v>(BGW)</v>
      </c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38"/>
    </row>
    <row r="6" spans="2:53" ht="2.25" customHeight="1" x14ac:dyDescent="0.2">
      <c r="B6" s="39"/>
      <c r="X6" s="3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40"/>
    </row>
    <row r="7" spans="2:53" ht="19.5" customHeight="1" x14ac:dyDescent="0.2">
      <c r="B7" s="257" t="s">
        <v>85</v>
      </c>
      <c r="C7" s="258"/>
      <c r="D7" s="258"/>
      <c r="E7" s="258"/>
      <c r="F7" s="259">
        <f>VLOOKUP(H1,AS:BE,1,0)</f>
        <v>1</v>
      </c>
      <c r="G7" s="259"/>
      <c r="H7" s="259"/>
      <c r="I7" s="260" t="s">
        <v>6</v>
      </c>
      <c r="J7" s="260"/>
      <c r="K7" s="260"/>
      <c r="L7" s="259" t="str">
        <f>VLOOKUP(H1,AS:BE,12,0)&amp;VLOOKUP(H1,AS:BE,4,0)</f>
        <v>AHRN / Feld 1</v>
      </c>
      <c r="M7" s="259"/>
      <c r="N7" s="259"/>
      <c r="O7" s="259"/>
      <c r="P7" s="259"/>
      <c r="Q7" s="259"/>
      <c r="R7" s="259"/>
      <c r="S7" s="260" t="s">
        <v>86</v>
      </c>
      <c r="T7" s="260"/>
      <c r="U7" s="260"/>
      <c r="V7" s="259" t="str">
        <f>VLOOKUP(H1,AS:BE,2,0)</f>
        <v>A</v>
      </c>
      <c r="W7" s="261"/>
      <c r="X7" s="262" t="s">
        <v>87</v>
      </c>
      <c r="Y7" s="193"/>
      <c r="Z7" s="193"/>
      <c r="AA7" s="263" t="str">
        <f>"("&amp;VLOOKUP(H1,AS:BE,8,0)&amp;")"</f>
        <v>(ATSV)</v>
      </c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40"/>
    </row>
    <row r="8" spans="2:53" ht="3" customHeight="1" x14ac:dyDescent="0.2">
      <c r="B8" s="4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41"/>
      <c r="Y8" s="34"/>
      <c r="Z8" s="34"/>
      <c r="AA8" s="34"/>
      <c r="AB8" s="34"/>
      <c r="AF8" s="34"/>
      <c r="AG8" s="34"/>
      <c r="AH8" s="34"/>
      <c r="AI8" s="34"/>
      <c r="AJ8" s="34"/>
      <c r="AK8" s="34"/>
      <c r="AL8" s="34"/>
      <c r="AM8" s="42"/>
    </row>
    <row r="9" spans="2:53" ht="12.75" customHeight="1" x14ac:dyDescent="0.2">
      <c r="B9" s="43"/>
      <c r="C9" s="44"/>
      <c r="D9" s="44"/>
      <c r="E9" s="45"/>
      <c r="F9" s="45"/>
      <c r="G9" s="245" t="str">
        <f>IF(G3="","",G3)</f>
        <v>TOWE</v>
      </c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46"/>
      <c r="V9" s="46"/>
      <c r="W9" s="38"/>
      <c r="Y9" s="247" t="s">
        <v>88</v>
      </c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9"/>
    </row>
    <row r="10" spans="2:53" ht="12.75" customHeight="1" x14ac:dyDescent="0.2">
      <c r="B10" s="47" t="s">
        <v>89</v>
      </c>
      <c r="C10" s="48"/>
      <c r="D10" s="48"/>
      <c r="E10" s="48"/>
      <c r="F10" s="48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W10" s="40"/>
      <c r="Y10" s="250"/>
      <c r="Z10" s="250"/>
      <c r="AA10" s="49" t="s">
        <v>90</v>
      </c>
      <c r="AB10" s="250"/>
      <c r="AC10" s="250"/>
      <c r="AD10" s="250"/>
      <c r="AE10" s="250"/>
      <c r="AF10" s="49" t="s">
        <v>90</v>
      </c>
      <c r="AG10" s="250"/>
      <c r="AH10" s="250"/>
      <c r="AI10" s="250"/>
      <c r="AJ10" s="250"/>
      <c r="AK10" s="49" t="s">
        <v>90</v>
      </c>
      <c r="AL10" s="250"/>
      <c r="AM10" s="250"/>
    </row>
    <row r="11" spans="2:53" ht="12.75" customHeight="1" x14ac:dyDescent="0.2">
      <c r="B11" s="47"/>
      <c r="C11" s="48"/>
      <c r="D11" s="48"/>
      <c r="E11" s="48"/>
      <c r="F11" s="48"/>
      <c r="G11" s="50"/>
      <c r="H11" s="29" t="s">
        <v>91</v>
      </c>
      <c r="L11" s="50"/>
      <c r="M11" s="50" t="s">
        <v>92</v>
      </c>
      <c r="W11" s="40"/>
      <c r="Y11" s="51"/>
      <c r="Z11" s="52"/>
      <c r="AA11" s="53"/>
      <c r="AB11" s="52"/>
      <c r="AC11" s="54"/>
      <c r="AD11" s="51"/>
      <c r="AE11" s="52"/>
      <c r="AF11" s="53"/>
      <c r="AG11" s="52"/>
      <c r="AH11" s="54"/>
      <c r="AI11" s="51"/>
      <c r="AJ11" s="55"/>
      <c r="AK11" s="53"/>
      <c r="AL11" s="56"/>
      <c r="AM11" s="54"/>
    </row>
    <row r="12" spans="2:53" ht="10.5" customHeight="1" x14ac:dyDescent="0.2">
      <c r="B12" s="57"/>
      <c r="C12" s="241" t="s">
        <v>93</v>
      </c>
      <c r="D12" s="241"/>
      <c r="E12" s="241"/>
      <c r="F12" s="241"/>
      <c r="G12" s="241"/>
      <c r="H12" s="59"/>
      <c r="I12" s="60"/>
      <c r="J12" s="61"/>
      <c r="K12" s="241"/>
      <c r="L12" s="241"/>
      <c r="M12" s="59">
        <v>1</v>
      </c>
      <c r="N12" s="59">
        <v>2</v>
      </c>
      <c r="O12" s="59">
        <v>3</v>
      </c>
      <c r="P12" s="242">
        <v>4</v>
      </c>
      <c r="Q12" s="243"/>
      <c r="R12" s="59">
        <v>5</v>
      </c>
      <c r="S12" s="59">
        <v>6</v>
      </c>
      <c r="T12" s="62"/>
      <c r="U12" s="63"/>
      <c r="W12" s="40"/>
      <c r="Y12" s="238"/>
      <c r="Z12" s="236"/>
      <c r="AA12" s="237"/>
      <c r="AB12" s="236"/>
      <c r="AC12" s="219"/>
      <c r="AD12" s="238"/>
      <c r="AE12" s="236"/>
      <c r="AF12" s="237"/>
      <c r="AG12" s="236"/>
      <c r="AH12" s="219"/>
      <c r="AI12" s="238"/>
      <c r="AJ12" s="240"/>
      <c r="AK12" s="237"/>
      <c r="AL12" s="244"/>
      <c r="AM12" s="219"/>
    </row>
    <row r="13" spans="2:53" ht="2.25" customHeight="1" x14ac:dyDescent="0.2">
      <c r="B13" s="57"/>
      <c r="M13" s="64"/>
      <c r="N13" s="64"/>
      <c r="O13" s="64"/>
      <c r="P13" s="64"/>
      <c r="Q13" s="64"/>
      <c r="W13" s="40"/>
      <c r="Y13" s="239"/>
      <c r="Z13" s="236"/>
      <c r="AA13" s="237"/>
      <c r="AB13" s="236"/>
      <c r="AC13" s="220"/>
      <c r="AD13" s="239"/>
      <c r="AE13" s="236"/>
      <c r="AF13" s="237"/>
      <c r="AG13" s="236"/>
      <c r="AH13" s="220"/>
      <c r="AI13" s="239"/>
      <c r="AJ13" s="240"/>
      <c r="AK13" s="237"/>
      <c r="AL13" s="244"/>
      <c r="AM13" s="220"/>
    </row>
    <row r="14" spans="2:53" ht="10.5" customHeight="1" x14ac:dyDescent="0.2">
      <c r="B14" s="57"/>
      <c r="C14" s="241" t="s">
        <v>94</v>
      </c>
      <c r="D14" s="241"/>
      <c r="E14" s="241"/>
      <c r="F14" s="241"/>
      <c r="G14" s="241"/>
      <c r="H14" s="59"/>
      <c r="I14" s="60"/>
      <c r="J14" s="61"/>
      <c r="K14" s="241"/>
      <c r="L14" s="241"/>
      <c r="M14" s="59">
        <v>1</v>
      </c>
      <c r="N14" s="59">
        <v>2</v>
      </c>
      <c r="O14" s="59">
        <v>3</v>
      </c>
      <c r="P14" s="242">
        <v>4</v>
      </c>
      <c r="Q14" s="243"/>
      <c r="R14" s="59">
        <v>5</v>
      </c>
      <c r="S14" s="59">
        <v>6</v>
      </c>
      <c r="T14" s="62"/>
      <c r="U14" s="63"/>
      <c r="W14" s="40"/>
      <c r="Y14" s="238"/>
      <c r="Z14" s="236"/>
      <c r="AA14" s="237"/>
      <c r="AB14" s="236"/>
      <c r="AC14" s="219"/>
      <c r="AD14" s="238"/>
      <c r="AE14" s="236"/>
      <c r="AF14" s="237"/>
      <c r="AG14" s="236"/>
      <c r="AH14" s="219"/>
      <c r="AI14" s="238"/>
      <c r="AJ14" s="240"/>
      <c r="AK14" s="237"/>
      <c r="AL14" s="244"/>
      <c r="AM14" s="219"/>
    </row>
    <row r="15" spans="2:53" ht="2.25" customHeight="1" x14ac:dyDescent="0.2">
      <c r="B15" s="39"/>
      <c r="D15" s="34"/>
      <c r="E15" s="34"/>
      <c r="F15" s="34"/>
      <c r="G15" s="34"/>
      <c r="N15" s="64"/>
      <c r="O15" s="64"/>
      <c r="P15" s="64"/>
      <c r="Q15" s="64"/>
      <c r="R15" s="64"/>
      <c r="V15" s="34"/>
      <c r="W15" s="40"/>
      <c r="Y15" s="239"/>
      <c r="Z15" s="236"/>
      <c r="AA15" s="237"/>
      <c r="AB15" s="236"/>
      <c r="AC15" s="220"/>
      <c r="AD15" s="239"/>
      <c r="AE15" s="236"/>
      <c r="AF15" s="237"/>
      <c r="AG15" s="236"/>
      <c r="AH15" s="220"/>
      <c r="AI15" s="239"/>
      <c r="AJ15" s="240"/>
      <c r="AK15" s="237"/>
      <c r="AL15" s="244"/>
      <c r="AM15" s="220"/>
    </row>
    <row r="16" spans="2:53" ht="12.75" customHeight="1" x14ac:dyDescent="0.2">
      <c r="B16" s="221" t="s">
        <v>95</v>
      </c>
      <c r="C16" s="221"/>
      <c r="D16" s="222" t="s">
        <v>96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4"/>
      <c r="P16" s="228" t="s">
        <v>97</v>
      </c>
      <c r="Q16" s="229"/>
      <c r="R16" s="232" t="s">
        <v>98</v>
      </c>
      <c r="S16" s="233" t="s">
        <v>99</v>
      </c>
      <c r="T16" s="234"/>
      <c r="U16" s="234"/>
      <c r="V16" s="234"/>
      <c r="W16" s="235"/>
      <c r="Y16" s="65"/>
      <c r="Z16" s="66"/>
      <c r="AA16" s="67"/>
      <c r="AB16" s="66"/>
      <c r="AC16" s="68"/>
      <c r="AD16" s="65"/>
      <c r="AE16" s="66"/>
      <c r="AF16" s="67"/>
      <c r="AG16" s="66"/>
      <c r="AH16" s="68"/>
      <c r="AI16" s="65"/>
      <c r="AJ16" s="69"/>
      <c r="AK16" s="67"/>
      <c r="AL16" s="70"/>
      <c r="AM16" s="68"/>
    </row>
    <row r="17" spans="2:39" ht="12.75" customHeight="1" x14ac:dyDescent="0.2">
      <c r="B17" s="221"/>
      <c r="C17" s="221"/>
      <c r="D17" s="22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7"/>
      <c r="P17" s="230"/>
      <c r="Q17" s="231"/>
      <c r="R17" s="232">
        <v>3</v>
      </c>
      <c r="S17" s="71">
        <v>1</v>
      </c>
      <c r="T17" s="72">
        <v>2</v>
      </c>
      <c r="U17" s="72">
        <v>3</v>
      </c>
      <c r="V17" s="72">
        <v>4</v>
      </c>
      <c r="W17" s="73"/>
      <c r="Y17" s="65"/>
      <c r="Z17" s="66"/>
      <c r="AA17" s="67"/>
      <c r="AB17" s="66"/>
      <c r="AC17" s="68"/>
      <c r="AD17" s="65"/>
      <c r="AE17" s="66"/>
      <c r="AF17" s="67"/>
      <c r="AG17" s="66"/>
      <c r="AH17" s="68"/>
      <c r="AI17" s="65"/>
      <c r="AJ17" s="69"/>
      <c r="AK17" s="67"/>
      <c r="AL17" s="70"/>
      <c r="AM17" s="68"/>
    </row>
    <row r="18" spans="2:39" ht="12.75" customHeight="1" x14ac:dyDescent="0.2">
      <c r="B18" s="216"/>
      <c r="C18" s="216"/>
      <c r="D18" s="7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75"/>
      <c r="P18" s="217"/>
      <c r="Q18" s="218"/>
      <c r="R18" s="76"/>
      <c r="S18" s="77"/>
      <c r="T18" s="78"/>
      <c r="U18" s="78"/>
      <c r="V18" s="78"/>
      <c r="W18" s="79"/>
      <c r="Y18" s="65"/>
      <c r="Z18" s="66"/>
      <c r="AA18" s="67"/>
      <c r="AB18" s="66"/>
      <c r="AC18" s="68"/>
      <c r="AD18" s="65"/>
      <c r="AE18" s="66"/>
      <c r="AF18" s="67"/>
      <c r="AG18" s="66"/>
      <c r="AH18" s="68"/>
      <c r="AI18" s="65"/>
      <c r="AJ18" s="69"/>
      <c r="AK18" s="67"/>
      <c r="AL18" s="70"/>
      <c r="AM18" s="68"/>
    </row>
    <row r="19" spans="2:39" ht="12.75" customHeight="1" x14ac:dyDescent="0.2">
      <c r="B19" s="210"/>
      <c r="C19" s="210"/>
      <c r="D19" s="8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81"/>
      <c r="P19" s="212"/>
      <c r="Q19" s="213"/>
      <c r="R19" s="82"/>
      <c r="S19" s="83"/>
      <c r="T19" s="84"/>
      <c r="U19" s="84"/>
      <c r="V19" s="84"/>
      <c r="W19" s="85"/>
      <c r="Y19" s="65"/>
      <c r="Z19" s="66"/>
      <c r="AA19" s="67"/>
      <c r="AB19" s="66"/>
      <c r="AC19" s="68"/>
      <c r="AD19" s="65"/>
      <c r="AE19" s="66"/>
      <c r="AF19" s="67"/>
      <c r="AG19" s="66"/>
      <c r="AH19" s="68"/>
      <c r="AI19" s="65"/>
      <c r="AJ19" s="69"/>
      <c r="AK19" s="67"/>
      <c r="AL19" s="70"/>
      <c r="AM19" s="68"/>
    </row>
    <row r="20" spans="2:39" x14ac:dyDescent="0.2">
      <c r="B20" s="210"/>
      <c r="C20" s="210"/>
      <c r="D20" s="80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81"/>
      <c r="P20" s="212"/>
      <c r="Q20" s="213"/>
      <c r="R20" s="82"/>
      <c r="S20" s="83"/>
      <c r="T20" s="84"/>
      <c r="U20" s="84"/>
      <c r="V20" s="84"/>
      <c r="W20" s="85"/>
      <c r="Y20" s="65"/>
      <c r="Z20" s="66"/>
      <c r="AA20" s="67"/>
      <c r="AB20" s="66"/>
      <c r="AC20" s="68"/>
      <c r="AD20" s="65"/>
      <c r="AE20" s="66"/>
      <c r="AF20" s="67"/>
      <c r="AG20" s="66"/>
      <c r="AH20" s="68"/>
      <c r="AI20" s="65"/>
      <c r="AJ20" s="69"/>
      <c r="AK20" s="67"/>
      <c r="AL20" s="70"/>
      <c r="AM20" s="68"/>
    </row>
    <row r="21" spans="2:39" x14ac:dyDescent="0.2">
      <c r="B21" s="210"/>
      <c r="C21" s="210"/>
      <c r="D21" s="80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81"/>
      <c r="P21" s="212"/>
      <c r="Q21" s="213"/>
      <c r="R21" s="82"/>
      <c r="S21" s="83"/>
      <c r="T21" s="84"/>
      <c r="U21" s="84"/>
      <c r="V21" s="84"/>
      <c r="W21" s="85"/>
      <c r="Y21" s="65"/>
      <c r="Z21" s="66"/>
      <c r="AA21" s="67"/>
      <c r="AB21" s="66"/>
      <c r="AC21" s="68"/>
      <c r="AD21" s="65"/>
      <c r="AE21" s="66"/>
      <c r="AF21" s="67"/>
      <c r="AG21" s="66"/>
      <c r="AH21" s="68"/>
      <c r="AI21" s="65"/>
      <c r="AJ21" s="69"/>
      <c r="AK21" s="67"/>
      <c r="AL21" s="70"/>
      <c r="AM21" s="68"/>
    </row>
    <row r="22" spans="2:39" x14ac:dyDescent="0.2">
      <c r="B22" s="210"/>
      <c r="C22" s="210"/>
      <c r="D22" s="80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81"/>
      <c r="P22" s="212"/>
      <c r="Q22" s="213"/>
      <c r="R22" s="82"/>
      <c r="S22" s="83"/>
      <c r="T22" s="84"/>
      <c r="U22" s="84"/>
      <c r="V22" s="84"/>
      <c r="W22" s="85"/>
      <c r="Y22" s="65"/>
      <c r="Z22" s="66"/>
      <c r="AA22" s="67"/>
      <c r="AB22" s="66"/>
      <c r="AC22" s="68"/>
      <c r="AD22" s="65"/>
      <c r="AE22" s="66"/>
      <c r="AF22" s="67"/>
      <c r="AG22" s="66"/>
      <c r="AH22" s="68"/>
      <c r="AI22" s="65"/>
      <c r="AJ22" s="69"/>
      <c r="AK22" s="67"/>
      <c r="AL22" s="70"/>
      <c r="AM22" s="68"/>
    </row>
    <row r="23" spans="2:39" x14ac:dyDescent="0.2">
      <c r="B23" s="210"/>
      <c r="C23" s="210"/>
      <c r="D23" s="80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81"/>
      <c r="P23" s="212"/>
      <c r="Q23" s="213"/>
      <c r="R23" s="82"/>
      <c r="S23" s="83"/>
      <c r="T23" s="84"/>
      <c r="U23" s="84"/>
      <c r="V23" s="84"/>
      <c r="W23" s="85"/>
      <c r="Y23" s="65"/>
      <c r="Z23" s="66"/>
      <c r="AA23" s="67"/>
      <c r="AB23" s="66"/>
      <c r="AC23" s="68"/>
      <c r="AD23" s="65"/>
      <c r="AE23" s="66"/>
      <c r="AF23" s="67"/>
      <c r="AG23" s="66"/>
      <c r="AH23" s="68"/>
      <c r="AI23" s="65"/>
      <c r="AJ23" s="69"/>
      <c r="AK23" s="67"/>
      <c r="AL23" s="70"/>
      <c r="AM23" s="68"/>
    </row>
    <row r="24" spans="2:39" x14ac:dyDescent="0.2">
      <c r="B24" s="210"/>
      <c r="C24" s="210"/>
      <c r="D24" s="80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81"/>
      <c r="P24" s="212"/>
      <c r="Q24" s="213"/>
      <c r="R24" s="82"/>
      <c r="S24" s="83"/>
      <c r="T24" s="84"/>
      <c r="U24" s="84"/>
      <c r="V24" s="84"/>
      <c r="W24" s="85"/>
      <c r="Y24" s="65"/>
      <c r="Z24" s="66"/>
      <c r="AA24" s="67"/>
      <c r="AB24" s="66"/>
      <c r="AC24" s="68"/>
      <c r="AD24" s="65"/>
      <c r="AE24" s="66"/>
      <c r="AF24" s="67"/>
      <c r="AG24" s="66"/>
      <c r="AH24" s="68"/>
      <c r="AI24" s="65"/>
      <c r="AJ24" s="69"/>
      <c r="AK24" s="67"/>
      <c r="AL24" s="70"/>
      <c r="AM24" s="68"/>
    </row>
    <row r="25" spans="2:39" x14ac:dyDescent="0.2">
      <c r="B25" s="210"/>
      <c r="C25" s="210"/>
      <c r="D25" s="80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81"/>
      <c r="P25" s="212"/>
      <c r="Q25" s="213"/>
      <c r="R25" s="82"/>
      <c r="S25" s="83"/>
      <c r="T25" s="84"/>
      <c r="U25" s="84"/>
      <c r="V25" s="84"/>
      <c r="W25" s="85"/>
      <c r="Y25" s="65"/>
      <c r="Z25" s="66"/>
      <c r="AA25" s="67"/>
      <c r="AB25" s="66"/>
      <c r="AC25" s="68"/>
      <c r="AD25" s="65"/>
      <c r="AE25" s="66"/>
      <c r="AF25" s="67"/>
      <c r="AG25" s="66"/>
      <c r="AH25" s="68"/>
      <c r="AI25" s="65"/>
      <c r="AJ25" s="69"/>
      <c r="AK25" s="67"/>
      <c r="AL25" s="70"/>
      <c r="AM25" s="68"/>
    </row>
    <row r="26" spans="2:39" x14ac:dyDescent="0.2">
      <c r="B26" s="210"/>
      <c r="C26" s="210"/>
      <c r="D26" s="80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81"/>
      <c r="P26" s="212"/>
      <c r="Q26" s="213"/>
      <c r="R26" s="82"/>
      <c r="S26" s="83"/>
      <c r="T26" s="84"/>
      <c r="U26" s="84"/>
      <c r="V26" s="84"/>
      <c r="W26" s="85"/>
      <c r="Y26" s="65"/>
      <c r="Z26" s="66"/>
      <c r="AA26" s="67"/>
      <c r="AB26" s="66"/>
      <c r="AC26" s="68"/>
      <c r="AD26" s="65"/>
      <c r="AE26" s="66"/>
      <c r="AF26" s="67"/>
      <c r="AG26" s="66"/>
      <c r="AH26" s="68"/>
      <c r="AI26" s="65"/>
      <c r="AJ26" s="69"/>
      <c r="AK26" s="67"/>
      <c r="AL26" s="70"/>
      <c r="AM26" s="68"/>
    </row>
    <row r="27" spans="2:39" x14ac:dyDescent="0.2">
      <c r="B27" s="210"/>
      <c r="C27" s="210"/>
      <c r="D27" s="80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81"/>
      <c r="P27" s="212"/>
      <c r="Q27" s="213"/>
      <c r="R27" s="82"/>
      <c r="S27" s="83"/>
      <c r="T27" s="84"/>
      <c r="U27" s="84"/>
      <c r="V27" s="84"/>
      <c r="W27" s="85"/>
      <c r="Y27" s="65"/>
      <c r="Z27" s="66"/>
      <c r="AA27" s="67"/>
      <c r="AB27" s="66"/>
      <c r="AC27" s="68"/>
      <c r="AD27" s="65"/>
      <c r="AE27" s="66"/>
      <c r="AF27" s="67"/>
      <c r="AG27" s="66"/>
      <c r="AH27" s="68"/>
      <c r="AI27" s="65"/>
      <c r="AJ27" s="69"/>
      <c r="AK27" s="67"/>
      <c r="AL27" s="70"/>
      <c r="AM27" s="68"/>
    </row>
    <row r="28" spans="2:39" x14ac:dyDescent="0.2">
      <c r="B28" s="210"/>
      <c r="C28" s="210"/>
      <c r="D28" s="80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81"/>
      <c r="P28" s="212"/>
      <c r="Q28" s="213"/>
      <c r="R28" s="82"/>
      <c r="S28" s="83"/>
      <c r="T28" s="84"/>
      <c r="U28" s="84"/>
      <c r="V28" s="84"/>
      <c r="W28" s="85"/>
      <c r="Y28" s="65"/>
      <c r="Z28" s="66"/>
      <c r="AA28" s="67"/>
      <c r="AB28" s="66"/>
      <c r="AC28" s="68"/>
      <c r="AD28" s="65"/>
      <c r="AE28" s="66"/>
      <c r="AF28" s="67"/>
      <c r="AG28" s="66"/>
      <c r="AH28" s="68"/>
      <c r="AI28" s="65"/>
      <c r="AJ28" s="69"/>
      <c r="AK28" s="67"/>
      <c r="AL28" s="70"/>
      <c r="AM28" s="68"/>
    </row>
    <row r="29" spans="2:39" x14ac:dyDescent="0.2">
      <c r="B29" s="210"/>
      <c r="C29" s="210"/>
      <c r="D29" s="80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81"/>
      <c r="P29" s="214"/>
      <c r="Q29" s="215"/>
      <c r="R29" s="82"/>
      <c r="S29" s="83"/>
      <c r="T29" s="84"/>
      <c r="U29" s="84"/>
      <c r="V29" s="84"/>
      <c r="W29" s="85"/>
      <c r="Y29" s="65"/>
      <c r="Z29" s="66"/>
      <c r="AA29" s="67"/>
      <c r="AB29" s="66"/>
      <c r="AC29" s="68"/>
      <c r="AD29" s="65"/>
      <c r="AE29" s="66"/>
      <c r="AF29" s="67"/>
      <c r="AG29" s="66"/>
      <c r="AH29" s="68"/>
      <c r="AI29" s="65"/>
      <c r="AJ29" s="69"/>
      <c r="AK29" s="67"/>
      <c r="AL29" s="70"/>
      <c r="AM29" s="68"/>
    </row>
    <row r="30" spans="2:39" x14ac:dyDescent="0.2">
      <c r="B30" s="86"/>
      <c r="C30" s="201" t="s">
        <v>100</v>
      </c>
      <c r="D30" s="202"/>
      <c r="E30" s="203"/>
      <c r="F30" s="87"/>
      <c r="G30" s="204"/>
      <c r="H30" s="204"/>
      <c r="I30" s="204"/>
      <c r="J30" s="204"/>
      <c r="K30" s="204"/>
      <c r="L30" s="204"/>
      <c r="M30" s="204"/>
      <c r="N30" s="204"/>
      <c r="O30" s="75"/>
      <c r="P30" s="88"/>
      <c r="Q30" s="75"/>
      <c r="R30" s="75"/>
      <c r="S30" s="87"/>
      <c r="T30" s="89"/>
      <c r="U30" s="77"/>
      <c r="V30" s="78"/>
      <c r="W30" s="89"/>
      <c r="Y30" s="65"/>
      <c r="Z30" s="66"/>
      <c r="AA30" s="67"/>
      <c r="AB30" s="66"/>
      <c r="AC30" s="68"/>
      <c r="AD30" s="65"/>
      <c r="AE30" s="66"/>
      <c r="AF30" s="67"/>
      <c r="AG30" s="66"/>
      <c r="AH30" s="68"/>
      <c r="AI30" s="65"/>
      <c r="AJ30" s="69"/>
      <c r="AK30" s="67"/>
      <c r="AL30" s="70"/>
      <c r="AM30" s="68"/>
    </row>
    <row r="31" spans="2:39" ht="12.75" customHeight="1" x14ac:dyDescent="0.2">
      <c r="B31" s="90"/>
      <c r="C31" s="205" t="s">
        <v>101</v>
      </c>
      <c r="D31" s="206"/>
      <c r="E31" s="207"/>
      <c r="F31" s="91"/>
      <c r="G31" s="208"/>
      <c r="H31" s="208"/>
      <c r="I31" s="208"/>
      <c r="J31" s="208"/>
      <c r="K31" s="208"/>
      <c r="L31" s="208"/>
      <c r="M31" s="208"/>
      <c r="N31" s="208"/>
      <c r="O31" s="92"/>
      <c r="P31" s="93"/>
      <c r="Q31" s="92"/>
      <c r="R31" s="92"/>
      <c r="S31" s="94"/>
      <c r="T31" s="95"/>
      <c r="U31" s="96"/>
      <c r="V31" s="97"/>
      <c r="W31" s="95"/>
      <c r="Y31" s="65"/>
      <c r="Z31" s="66"/>
      <c r="AA31" s="67"/>
      <c r="AB31" s="66"/>
      <c r="AC31" s="68"/>
      <c r="AD31" s="65"/>
      <c r="AE31" s="66"/>
      <c r="AF31" s="67"/>
      <c r="AG31" s="66"/>
      <c r="AH31" s="68"/>
      <c r="AI31" s="65"/>
      <c r="AJ31" s="69"/>
      <c r="AK31" s="67"/>
      <c r="AL31" s="70"/>
      <c r="AM31" s="68"/>
    </row>
    <row r="32" spans="2:39" ht="12.75" customHeight="1" x14ac:dyDescent="0.2">
      <c r="B32" s="43"/>
      <c r="C32" s="44"/>
      <c r="D32" s="44"/>
      <c r="E32" s="45"/>
      <c r="F32" s="45"/>
      <c r="G32" s="245" t="str">
        <f>IF(V3="","",V3)</f>
        <v>ETV</v>
      </c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46"/>
      <c r="V32" s="46"/>
      <c r="W32" s="38"/>
      <c r="Y32" s="65"/>
      <c r="Z32" s="66"/>
      <c r="AA32" s="67"/>
      <c r="AB32" s="66"/>
      <c r="AC32" s="68"/>
      <c r="AD32" s="65"/>
      <c r="AE32" s="66"/>
      <c r="AF32" s="67"/>
      <c r="AG32" s="66"/>
      <c r="AH32" s="68"/>
      <c r="AI32" s="65"/>
      <c r="AJ32" s="69"/>
      <c r="AK32" s="67"/>
      <c r="AL32" s="70"/>
      <c r="AM32" s="68"/>
    </row>
    <row r="33" spans="2:39" x14ac:dyDescent="0.2">
      <c r="B33" s="47" t="s">
        <v>102</v>
      </c>
      <c r="C33" s="48"/>
      <c r="D33" s="48"/>
      <c r="E33" s="48"/>
      <c r="F33" s="48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W33" s="40"/>
      <c r="Y33" s="65"/>
      <c r="Z33" s="66"/>
      <c r="AA33" s="67"/>
      <c r="AB33" s="66"/>
      <c r="AC33" s="68"/>
      <c r="AD33" s="65"/>
      <c r="AE33" s="66"/>
      <c r="AF33" s="67"/>
      <c r="AG33" s="66"/>
      <c r="AH33" s="68"/>
      <c r="AI33" s="65"/>
      <c r="AJ33" s="69"/>
      <c r="AK33" s="67"/>
      <c r="AL33" s="70"/>
      <c r="AM33" s="68"/>
    </row>
    <row r="34" spans="2:39" x14ac:dyDescent="0.2">
      <c r="B34" s="47"/>
      <c r="C34" s="48"/>
      <c r="D34" s="48"/>
      <c r="E34" s="48"/>
      <c r="F34" s="48"/>
      <c r="G34" s="50"/>
      <c r="H34" s="29" t="s">
        <v>91</v>
      </c>
      <c r="L34" s="50"/>
      <c r="M34" s="50" t="s">
        <v>92</v>
      </c>
      <c r="W34" s="40"/>
      <c r="Y34" s="65"/>
      <c r="Z34" s="66"/>
      <c r="AA34" s="67"/>
      <c r="AB34" s="66"/>
      <c r="AC34" s="68"/>
      <c r="AD34" s="65"/>
      <c r="AE34" s="66"/>
      <c r="AF34" s="67"/>
      <c r="AG34" s="66"/>
      <c r="AH34" s="68"/>
      <c r="AI34" s="65"/>
      <c r="AJ34" s="69"/>
      <c r="AK34" s="67"/>
      <c r="AL34" s="70"/>
      <c r="AM34" s="68"/>
    </row>
    <row r="35" spans="2:39" ht="10.5" customHeight="1" x14ac:dyDescent="0.2">
      <c r="B35" s="57"/>
      <c r="C35" s="241" t="s">
        <v>93</v>
      </c>
      <c r="D35" s="241"/>
      <c r="E35" s="241"/>
      <c r="F35" s="241"/>
      <c r="G35" s="241"/>
      <c r="H35" s="59"/>
      <c r="I35" s="60"/>
      <c r="J35" s="61"/>
      <c r="K35" s="241"/>
      <c r="L35" s="241"/>
      <c r="M35" s="59">
        <v>1</v>
      </c>
      <c r="N35" s="59">
        <v>2</v>
      </c>
      <c r="O35" s="59">
        <v>3</v>
      </c>
      <c r="P35" s="242">
        <v>4</v>
      </c>
      <c r="Q35" s="243"/>
      <c r="R35" s="59">
        <v>5</v>
      </c>
      <c r="S35" s="59">
        <v>6</v>
      </c>
      <c r="T35" s="62"/>
      <c r="U35" s="63"/>
      <c r="W35" s="40"/>
      <c r="Y35" s="238"/>
      <c r="Z35" s="236"/>
      <c r="AA35" s="237"/>
      <c r="AB35" s="236"/>
      <c r="AC35" s="219"/>
      <c r="AD35" s="238"/>
      <c r="AE35" s="236"/>
      <c r="AF35" s="237"/>
      <c r="AG35" s="236"/>
      <c r="AH35" s="219"/>
      <c r="AI35" s="238"/>
      <c r="AJ35" s="240"/>
      <c r="AK35" s="237"/>
      <c r="AL35" s="244"/>
      <c r="AM35" s="219"/>
    </row>
    <row r="36" spans="2:39" ht="3" customHeight="1" x14ac:dyDescent="0.2">
      <c r="B36" s="57"/>
      <c r="M36" s="64"/>
      <c r="N36" s="64"/>
      <c r="O36" s="64"/>
      <c r="P36" s="64"/>
      <c r="Q36" s="64"/>
      <c r="W36" s="40"/>
      <c r="Y36" s="239"/>
      <c r="Z36" s="236"/>
      <c r="AA36" s="237"/>
      <c r="AB36" s="236"/>
      <c r="AC36" s="220"/>
      <c r="AD36" s="239"/>
      <c r="AE36" s="236"/>
      <c r="AF36" s="237"/>
      <c r="AG36" s="236"/>
      <c r="AH36" s="220"/>
      <c r="AI36" s="239"/>
      <c r="AJ36" s="240"/>
      <c r="AK36" s="237"/>
      <c r="AL36" s="244"/>
      <c r="AM36" s="220"/>
    </row>
    <row r="37" spans="2:39" ht="10.5" customHeight="1" x14ac:dyDescent="0.2">
      <c r="B37" s="57"/>
      <c r="C37" s="241" t="s">
        <v>94</v>
      </c>
      <c r="D37" s="241"/>
      <c r="E37" s="241"/>
      <c r="F37" s="241"/>
      <c r="G37" s="241"/>
      <c r="H37" s="59"/>
      <c r="I37" s="60"/>
      <c r="J37" s="61"/>
      <c r="K37" s="241"/>
      <c r="L37" s="241"/>
      <c r="M37" s="59">
        <v>1</v>
      </c>
      <c r="N37" s="59">
        <v>2</v>
      </c>
      <c r="O37" s="59">
        <v>3</v>
      </c>
      <c r="P37" s="242">
        <v>4</v>
      </c>
      <c r="Q37" s="243"/>
      <c r="R37" s="59">
        <v>5</v>
      </c>
      <c r="S37" s="59">
        <v>6</v>
      </c>
      <c r="T37" s="62"/>
      <c r="U37" s="63"/>
      <c r="W37" s="40"/>
      <c r="Y37" s="238"/>
      <c r="Z37" s="236"/>
      <c r="AA37" s="237"/>
      <c r="AB37" s="236"/>
      <c r="AC37" s="219"/>
      <c r="AD37" s="238"/>
      <c r="AE37" s="236"/>
      <c r="AF37" s="237"/>
      <c r="AG37" s="236"/>
      <c r="AH37" s="219"/>
      <c r="AI37" s="238"/>
      <c r="AJ37" s="240"/>
      <c r="AK37" s="237"/>
      <c r="AL37" s="244"/>
      <c r="AM37" s="219"/>
    </row>
    <row r="38" spans="2:39" ht="3" customHeight="1" x14ac:dyDescent="0.2">
      <c r="B38" s="39"/>
      <c r="D38" s="34"/>
      <c r="E38" s="34"/>
      <c r="F38" s="34"/>
      <c r="G38" s="34"/>
      <c r="N38" s="64"/>
      <c r="O38" s="64"/>
      <c r="P38" s="64"/>
      <c r="Q38" s="64"/>
      <c r="R38" s="64"/>
      <c r="V38" s="34"/>
      <c r="W38" s="40"/>
      <c r="Y38" s="239"/>
      <c r="Z38" s="236"/>
      <c r="AA38" s="237"/>
      <c r="AB38" s="236"/>
      <c r="AC38" s="220"/>
      <c r="AD38" s="239"/>
      <c r="AE38" s="236"/>
      <c r="AF38" s="237"/>
      <c r="AG38" s="236"/>
      <c r="AH38" s="220"/>
      <c r="AI38" s="239"/>
      <c r="AJ38" s="240"/>
      <c r="AK38" s="237"/>
      <c r="AL38" s="244"/>
      <c r="AM38" s="220"/>
    </row>
    <row r="39" spans="2:39" ht="12.75" customHeight="1" x14ac:dyDescent="0.2">
      <c r="B39" s="221" t="s">
        <v>95</v>
      </c>
      <c r="C39" s="221"/>
      <c r="D39" s="222" t="s">
        <v>96</v>
      </c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4"/>
      <c r="P39" s="228" t="s">
        <v>97</v>
      </c>
      <c r="Q39" s="229"/>
      <c r="R39" s="232" t="s">
        <v>98</v>
      </c>
      <c r="S39" s="233" t="s">
        <v>99</v>
      </c>
      <c r="T39" s="234"/>
      <c r="U39" s="234"/>
      <c r="V39" s="234"/>
      <c r="W39" s="235"/>
      <c r="Y39" s="65"/>
      <c r="Z39" s="66"/>
      <c r="AA39" s="67"/>
      <c r="AB39" s="66"/>
      <c r="AC39" s="68"/>
      <c r="AD39" s="65"/>
      <c r="AE39" s="66"/>
      <c r="AF39" s="67"/>
      <c r="AG39" s="66"/>
      <c r="AH39" s="68"/>
      <c r="AI39" s="65"/>
      <c r="AJ39" s="69"/>
      <c r="AK39" s="67"/>
      <c r="AL39" s="70"/>
      <c r="AM39" s="68"/>
    </row>
    <row r="40" spans="2:39" ht="12.75" customHeight="1" x14ac:dyDescent="0.2">
      <c r="B40" s="221"/>
      <c r="C40" s="221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7"/>
      <c r="P40" s="230"/>
      <c r="Q40" s="231"/>
      <c r="R40" s="232">
        <v>3</v>
      </c>
      <c r="S40" s="71">
        <v>1</v>
      </c>
      <c r="T40" s="72">
        <v>2</v>
      </c>
      <c r="U40" s="72">
        <v>3</v>
      </c>
      <c r="V40" s="72">
        <v>4</v>
      </c>
      <c r="W40" s="73"/>
      <c r="Y40" s="65"/>
      <c r="Z40" s="66"/>
      <c r="AA40" s="67"/>
      <c r="AB40" s="66"/>
      <c r="AC40" s="68"/>
      <c r="AD40" s="65"/>
      <c r="AE40" s="66"/>
      <c r="AF40" s="67"/>
      <c r="AG40" s="66"/>
      <c r="AH40" s="68"/>
      <c r="AI40" s="65"/>
      <c r="AJ40" s="69"/>
      <c r="AK40" s="67"/>
      <c r="AL40" s="70"/>
      <c r="AM40" s="68"/>
    </row>
    <row r="41" spans="2:39" ht="12.75" customHeight="1" x14ac:dyDescent="0.2">
      <c r="B41" s="216"/>
      <c r="C41" s="216"/>
      <c r="D41" s="7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75"/>
      <c r="P41" s="217"/>
      <c r="Q41" s="218"/>
      <c r="R41" s="76"/>
      <c r="S41" s="77"/>
      <c r="T41" s="78"/>
      <c r="U41" s="78"/>
      <c r="V41" s="78"/>
      <c r="W41" s="79"/>
      <c r="Y41" s="65"/>
      <c r="Z41" s="66"/>
      <c r="AA41" s="67"/>
      <c r="AB41" s="66"/>
      <c r="AC41" s="68"/>
      <c r="AD41" s="65"/>
      <c r="AE41" s="66"/>
      <c r="AF41" s="67"/>
      <c r="AG41" s="66"/>
      <c r="AH41" s="68"/>
      <c r="AI41" s="65"/>
      <c r="AJ41" s="69"/>
      <c r="AK41" s="67"/>
      <c r="AL41" s="70"/>
      <c r="AM41" s="68"/>
    </row>
    <row r="42" spans="2:39" ht="12.75" customHeight="1" x14ac:dyDescent="0.2">
      <c r="B42" s="210"/>
      <c r="C42" s="210"/>
      <c r="D42" s="80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81"/>
      <c r="P42" s="212"/>
      <c r="Q42" s="213"/>
      <c r="R42" s="82"/>
      <c r="S42" s="83"/>
      <c r="T42" s="84"/>
      <c r="U42" s="84"/>
      <c r="V42" s="84"/>
      <c r="W42" s="85"/>
      <c r="Y42" s="65"/>
      <c r="Z42" s="66"/>
      <c r="AA42" s="67"/>
      <c r="AB42" s="66"/>
      <c r="AC42" s="68"/>
      <c r="AD42" s="65"/>
      <c r="AE42" s="66"/>
      <c r="AF42" s="67"/>
      <c r="AG42" s="66"/>
      <c r="AH42" s="68"/>
      <c r="AI42" s="65"/>
      <c r="AJ42" s="69"/>
      <c r="AK42" s="67"/>
      <c r="AL42" s="70"/>
      <c r="AM42" s="68"/>
    </row>
    <row r="43" spans="2:39" ht="12.75" customHeight="1" x14ac:dyDescent="0.2">
      <c r="B43" s="210"/>
      <c r="C43" s="210"/>
      <c r="D43" s="80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81"/>
      <c r="P43" s="212"/>
      <c r="Q43" s="213"/>
      <c r="R43" s="82"/>
      <c r="S43" s="83"/>
      <c r="T43" s="84"/>
      <c r="U43" s="84"/>
      <c r="V43" s="84"/>
      <c r="W43" s="85"/>
      <c r="Y43" s="65"/>
      <c r="Z43" s="66"/>
      <c r="AA43" s="67"/>
      <c r="AB43" s="66"/>
      <c r="AC43" s="68"/>
      <c r="AD43" s="65"/>
      <c r="AE43" s="66"/>
      <c r="AF43" s="67"/>
      <c r="AG43" s="66"/>
      <c r="AH43" s="68"/>
      <c r="AI43" s="65"/>
      <c r="AJ43" s="69"/>
      <c r="AK43" s="67"/>
      <c r="AL43" s="70"/>
      <c r="AM43" s="68"/>
    </row>
    <row r="44" spans="2:39" ht="12.75" customHeight="1" x14ac:dyDescent="0.2">
      <c r="B44" s="210"/>
      <c r="C44" s="210"/>
      <c r="D44" s="80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81"/>
      <c r="P44" s="212"/>
      <c r="Q44" s="213"/>
      <c r="R44" s="82"/>
      <c r="S44" s="83"/>
      <c r="T44" s="84"/>
      <c r="U44" s="84"/>
      <c r="V44" s="84"/>
      <c r="W44" s="85"/>
      <c r="Y44" s="65"/>
      <c r="Z44" s="66"/>
      <c r="AA44" s="67"/>
      <c r="AB44" s="66"/>
      <c r="AC44" s="68"/>
      <c r="AD44" s="65"/>
      <c r="AE44" s="66"/>
      <c r="AF44" s="67"/>
      <c r="AG44" s="66"/>
      <c r="AH44" s="68"/>
      <c r="AI44" s="65"/>
      <c r="AJ44" s="69"/>
      <c r="AK44" s="67"/>
      <c r="AL44" s="70"/>
      <c r="AM44" s="68"/>
    </row>
    <row r="45" spans="2:39" ht="12.75" customHeight="1" x14ac:dyDescent="0.2">
      <c r="B45" s="210"/>
      <c r="C45" s="210"/>
      <c r="D45" s="8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81"/>
      <c r="P45" s="212"/>
      <c r="Q45" s="213"/>
      <c r="R45" s="82"/>
      <c r="S45" s="83"/>
      <c r="T45" s="84"/>
      <c r="U45" s="84"/>
      <c r="V45" s="84"/>
      <c r="W45" s="85"/>
      <c r="Y45" s="65"/>
      <c r="Z45" s="66"/>
      <c r="AA45" s="67"/>
      <c r="AB45" s="66"/>
      <c r="AC45" s="68"/>
      <c r="AD45" s="65"/>
      <c r="AE45" s="66"/>
      <c r="AF45" s="67"/>
      <c r="AG45" s="66"/>
      <c r="AH45" s="68"/>
      <c r="AI45" s="65"/>
      <c r="AJ45" s="69"/>
      <c r="AK45" s="67"/>
      <c r="AL45" s="70"/>
      <c r="AM45" s="68"/>
    </row>
    <row r="46" spans="2:39" x14ac:dyDescent="0.2">
      <c r="B46" s="210"/>
      <c r="C46" s="210"/>
      <c r="D46" s="8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1"/>
      <c r="P46" s="212"/>
      <c r="Q46" s="213"/>
      <c r="R46" s="82"/>
      <c r="S46" s="83"/>
      <c r="T46" s="84"/>
      <c r="U46" s="84"/>
      <c r="V46" s="84"/>
      <c r="W46" s="85"/>
      <c r="Y46" s="65"/>
      <c r="Z46" s="66"/>
      <c r="AA46" s="67"/>
      <c r="AB46" s="66"/>
      <c r="AC46" s="68"/>
      <c r="AD46" s="65"/>
      <c r="AE46" s="66"/>
      <c r="AF46" s="67"/>
      <c r="AG46" s="66"/>
      <c r="AH46" s="68"/>
      <c r="AI46" s="65"/>
      <c r="AJ46" s="69"/>
      <c r="AK46" s="67"/>
      <c r="AL46" s="70"/>
      <c r="AM46" s="68"/>
    </row>
    <row r="47" spans="2:39" x14ac:dyDescent="0.2">
      <c r="B47" s="210"/>
      <c r="C47" s="210"/>
      <c r="D47" s="80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81"/>
      <c r="P47" s="212"/>
      <c r="Q47" s="213"/>
      <c r="R47" s="82"/>
      <c r="S47" s="83"/>
      <c r="T47" s="84"/>
      <c r="U47" s="84"/>
      <c r="V47" s="84"/>
      <c r="W47" s="85"/>
      <c r="Y47" s="65"/>
      <c r="Z47" s="66"/>
      <c r="AA47" s="67"/>
      <c r="AB47" s="66"/>
      <c r="AC47" s="68"/>
      <c r="AD47" s="65"/>
      <c r="AE47" s="66"/>
      <c r="AF47" s="67"/>
      <c r="AG47" s="66"/>
      <c r="AH47" s="68"/>
      <c r="AI47" s="65"/>
      <c r="AJ47" s="69"/>
      <c r="AK47" s="67"/>
      <c r="AL47" s="70"/>
      <c r="AM47" s="68"/>
    </row>
    <row r="48" spans="2:39" x14ac:dyDescent="0.2">
      <c r="B48" s="210"/>
      <c r="C48" s="210"/>
      <c r="D48" s="80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81"/>
      <c r="P48" s="212"/>
      <c r="Q48" s="213"/>
      <c r="R48" s="82"/>
      <c r="S48" s="83"/>
      <c r="T48" s="84"/>
      <c r="U48" s="84"/>
      <c r="V48" s="84"/>
      <c r="W48" s="85"/>
      <c r="Y48" s="65"/>
      <c r="Z48" s="66"/>
      <c r="AA48" s="67"/>
      <c r="AB48" s="66"/>
      <c r="AC48" s="68"/>
      <c r="AD48" s="65"/>
      <c r="AE48" s="66"/>
      <c r="AF48" s="67"/>
      <c r="AG48" s="66"/>
      <c r="AH48" s="68"/>
      <c r="AI48" s="65"/>
      <c r="AJ48" s="69"/>
      <c r="AK48" s="67"/>
      <c r="AL48" s="70"/>
      <c r="AM48" s="68"/>
    </row>
    <row r="49" spans="2:55" x14ac:dyDescent="0.2">
      <c r="B49" s="210"/>
      <c r="C49" s="210"/>
      <c r="D49" s="8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81"/>
      <c r="P49" s="212"/>
      <c r="Q49" s="213"/>
      <c r="R49" s="82"/>
      <c r="S49" s="83"/>
      <c r="T49" s="84"/>
      <c r="U49" s="84"/>
      <c r="V49" s="84"/>
      <c r="W49" s="85"/>
      <c r="Y49" s="65"/>
      <c r="Z49" s="66"/>
      <c r="AA49" s="67"/>
      <c r="AB49" s="66"/>
      <c r="AC49" s="68"/>
      <c r="AD49" s="65"/>
      <c r="AE49" s="66"/>
      <c r="AF49" s="67"/>
      <c r="AG49" s="66"/>
      <c r="AH49" s="68"/>
      <c r="AI49" s="65"/>
      <c r="AJ49" s="69"/>
      <c r="AK49" s="67"/>
      <c r="AL49" s="70"/>
      <c r="AM49" s="68"/>
    </row>
    <row r="50" spans="2:55" x14ac:dyDescent="0.2">
      <c r="B50" s="210"/>
      <c r="C50" s="210"/>
      <c r="D50" s="8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81"/>
      <c r="P50" s="212"/>
      <c r="Q50" s="213"/>
      <c r="R50" s="82"/>
      <c r="S50" s="83"/>
      <c r="T50" s="84"/>
      <c r="U50" s="84"/>
      <c r="V50" s="84"/>
      <c r="W50" s="85"/>
      <c r="Y50" s="65"/>
      <c r="Z50" s="66"/>
      <c r="AA50" s="67"/>
      <c r="AB50" s="66"/>
      <c r="AC50" s="68"/>
      <c r="AD50" s="65"/>
      <c r="AE50" s="66"/>
      <c r="AF50" s="67"/>
      <c r="AG50" s="66"/>
      <c r="AH50" s="68"/>
      <c r="AI50" s="65"/>
      <c r="AJ50" s="69"/>
      <c r="AK50" s="67"/>
      <c r="AL50" s="70"/>
      <c r="AM50" s="68"/>
    </row>
    <row r="51" spans="2:55" x14ac:dyDescent="0.2">
      <c r="B51" s="210"/>
      <c r="C51" s="210"/>
      <c r="D51" s="80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81"/>
      <c r="P51" s="212"/>
      <c r="Q51" s="213"/>
      <c r="R51" s="82"/>
      <c r="S51" s="83"/>
      <c r="T51" s="84"/>
      <c r="U51" s="84"/>
      <c r="V51" s="84"/>
      <c r="W51" s="85"/>
      <c r="Y51" s="65"/>
      <c r="Z51" s="66"/>
      <c r="AA51" s="67"/>
      <c r="AB51" s="66"/>
      <c r="AC51" s="68"/>
      <c r="AD51" s="65"/>
      <c r="AE51" s="66"/>
      <c r="AF51" s="67"/>
      <c r="AG51" s="66"/>
      <c r="AH51" s="68"/>
      <c r="AI51" s="65"/>
      <c r="AJ51" s="69"/>
      <c r="AK51" s="67"/>
      <c r="AL51" s="70"/>
      <c r="AM51" s="68"/>
    </row>
    <row r="52" spans="2:55" x14ac:dyDescent="0.2">
      <c r="B52" s="210"/>
      <c r="C52" s="210"/>
      <c r="D52" s="80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81"/>
      <c r="P52" s="214"/>
      <c r="Q52" s="215"/>
      <c r="R52" s="82"/>
      <c r="S52" s="83"/>
      <c r="T52" s="84"/>
      <c r="U52" s="84"/>
      <c r="V52" s="84"/>
      <c r="W52" s="85"/>
      <c r="Y52" s="65"/>
      <c r="Z52" s="66"/>
      <c r="AA52" s="67"/>
      <c r="AB52" s="66"/>
      <c r="AC52" s="68"/>
      <c r="AD52" s="65"/>
      <c r="AE52" s="66"/>
      <c r="AF52" s="67"/>
      <c r="AG52" s="66"/>
      <c r="AH52" s="68"/>
      <c r="AI52" s="65"/>
      <c r="AJ52" s="69"/>
      <c r="AK52" s="67"/>
      <c r="AL52" s="70"/>
      <c r="AM52" s="68"/>
    </row>
    <row r="53" spans="2:55" x14ac:dyDescent="0.2">
      <c r="B53" s="86"/>
      <c r="C53" s="201" t="s">
        <v>100</v>
      </c>
      <c r="D53" s="202"/>
      <c r="E53" s="203"/>
      <c r="F53" s="87"/>
      <c r="G53" s="204"/>
      <c r="H53" s="204"/>
      <c r="I53" s="204"/>
      <c r="J53" s="204"/>
      <c r="K53" s="204"/>
      <c r="L53" s="204"/>
      <c r="M53" s="204"/>
      <c r="N53" s="204"/>
      <c r="O53" s="75"/>
      <c r="P53" s="88"/>
      <c r="Q53" s="75"/>
      <c r="R53" s="75"/>
      <c r="S53" s="87"/>
      <c r="T53" s="89"/>
      <c r="U53" s="77"/>
      <c r="V53" s="78"/>
      <c r="W53" s="89"/>
      <c r="Y53" s="65"/>
      <c r="Z53" s="66"/>
      <c r="AA53" s="67"/>
      <c r="AB53" s="66"/>
      <c r="AC53" s="68"/>
      <c r="AD53" s="65"/>
      <c r="AE53" s="66"/>
      <c r="AF53" s="67"/>
      <c r="AG53" s="66"/>
      <c r="AH53" s="68"/>
      <c r="AI53" s="65"/>
      <c r="AJ53" s="69"/>
      <c r="AK53" s="67"/>
      <c r="AL53" s="70"/>
      <c r="AM53" s="68"/>
    </row>
    <row r="54" spans="2:55" ht="12.75" customHeight="1" x14ac:dyDescent="0.2">
      <c r="B54" s="90"/>
      <c r="C54" s="205" t="s">
        <v>101</v>
      </c>
      <c r="D54" s="206"/>
      <c r="E54" s="207"/>
      <c r="F54" s="91"/>
      <c r="G54" s="208"/>
      <c r="H54" s="208"/>
      <c r="I54" s="208"/>
      <c r="J54" s="208"/>
      <c r="K54" s="208"/>
      <c r="L54" s="208"/>
      <c r="M54" s="208"/>
      <c r="N54" s="208"/>
      <c r="O54" s="92"/>
      <c r="P54" s="93"/>
      <c r="Q54" s="92"/>
      <c r="R54" s="92"/>
      <c r="S54" s="94"/>
      <c r="T54" s="95"/>
      <c r="U54" s="96"/>
      <c r="V54" s="97"/>
      <c r="W54" s="95"/>
      <c r="X54" s="98"/>
      <c r="Y54" s="99"/>
      <c r="Z54" s="100"/>
      <c r="AA54" s="101"/>
      <c r="AB54" s="100"/>
      <c r="AC54" s="102"/>
      <c r="AD54" s="99"/>
      <c r="AE54" s="100"/>
      <c r="AF54" s="101"/>
      <c r="AG54" s="100"/>
      <c r="AH54" s="102"/>
      <c r="AI54" s="99"/>
      <c r="AJ54" s="103"/>
      <c r="AK54" s="101"/>
      <c r="AL54" s="104"/>
      <c r="AM54" s="102"/>
    </row>
    <row r="55" spans="2:55" ht="3" customHeight="1" x14ac:dyDescent="0.2">
      <c r="B55" s="105"/>
      <c r="C55" s="106"/>
      <c r="D55" s="209" t="s">
        <v>103</v>
      </c>
      <c r="E55" s="209"/>
      <c r="F55" s="209"/>
      <c r="G55" s="209"/>
      <c r="H55" s="209"/>
      <c r="I55" s="209"/>
      <c r="J55" s="196" t="s">
        <v>104</v>
      </c>
      <c r="K55" s="196"/>
      <c r="L55" s="196"/>
      <c r="M55" s="196"/>
      <c r="N55" s="107"/>
      <c r="O55" s="107"/>
      <c r="P55" s="107"/>
      <c r="Q55" s="107"/>
      <c r="R55" s="107"/>
      <c r="S55" s="107"/>
      <c r="T55" s="196" t="s">
        <v>105</v>
      </c>
      <c r="U55" s="196"/>
      <c r="V55" s="196"/>
      <c r="Z55" s="40"/>
      <c r="AA55" s="39"/>
      <c r="AB55" s="46"/>
      <c r="AC55" s="46"/>
      <c r="AD55" s="46"/>
      <c r="AE55" s="46"/>
      <c r="AF55" s="46"/>
      <c r="AG55" s="46"/>
      <c r="AH55" s="46"/>
      <c r="AI55" s="46"/>
      <c r="AJ55" s="108"/>
      <c r="AK55" s="46"/>
      <c r="AL55" s="46"/>
      <c r="AM55" s="38"/>
      <c r="AR55" s="35"/>
      <c r="AU55" s="109"/>
      <c r="AV55" s="110"/>
      <c r="AW55" s="110"/>
      <c r="AX55" s="110"/>
      <c r="AY55" s="110"/>
      <c r="AZ55" s="110"/>
      <c r="BA55" s="110"/>
      <c r="BB55" s="35"/>
      <c r="BC55" s="32"/>
    </row>
    <row r="56" spans="2:55" ht="10.5" customHeight="1" x14ac:dyDescent="0.2">
      <c r="B56" s="39"/>
      <c r="D56" s="194"/>
      <c r="E56" s="194"/>
      <c r="F56" s="194"/>
      <c r="G56" s="194"/>
      <c r="H56" s="194"/>
      <c r="I56" s="194"/>
      <c r="J56" s="197"/>
      <c r="K56" s="197"/>
      <c r="L56" s="197"/>
      <c r="M56" s="197"/>
      <c r="N56" s="195"/>
      <c r="O56" s="195"/>
      <c r="P56" s="195"/>
      <c r="Q56" s="33"/>
      <c r="T56" s="197"/>
      <c r="U56" s="197"/>
      <c r="V56" s="197"/>
      <c r="W56" s="195"/>
      <c r="X56" s="195"/>
      <c r="Y56" s="195"/>
      <c r="AA56" s="39"/>
      <c r="AB56" s="198" t="s">
        <v>106</v>
      </c>
      <c r="AC56" s="198"/>
      <c r="AD56" s="198"/>
      <c r="AE56" s="198"/>
      <c r="AF56" s="198"/>
      <c r="AG56" s="198"/>
      <c r="AH56" s="198"/>
      <c r="AI56" s="111"/>
      <c r="AJ56" s="199" t="s">
        <v>107</v>
      </c>
      <c r="AK56" s="198"/>
      <c r="AL56" s="198"/>
      <c r="AM56" s="200"/>
    </row>
    <row r="57" spans="2:55" ht="3" customHeight="1" x14ac:dyDescent="0.2">
      <c r="B57" s="39"/>
      <c r="D57" s="194" t="s">
        <v>108</v>
      </c>
      <c r="E57" s="194"/>
      <c r="F57" s="194"/>
      <c r="G57" s="194"/>
      <c r="H57" s="194"/>
      <c r="I57" s="194"/>
      <c r="J57" s="197" t="s">
        <v>104</v>
      </c>
      <c r="K57" s="197"/>
      <c r="L57" s="197"/>
      <c r="M57" s="197"/>
      <c r="N57" s="33"/>
      <c r="O57" s="33"/>
      <c r="P57" s="33"/>
      <c r="Q57" s="33"/>
      <c r="T57" s="197" t="s">
        <v>105</v>
      </c>
      <c r="U57" s="197"/>
      <c r="V57" s="197"/>
      <c r="W57" s="33"/>
      <c r="X57" s="33"/>
      <c r="Y57" s="33"/>
      <c r="AA57" s="39"/>
      <c r="AB57" s="198"/>
      <c r="AC57" s="198"/>
      <c r="AD57" s="198"/>
      <c r="AE57" s="198"/>
      <c r="AF57" s="198"/>
      <c r="AG57" s="198"/>
      <c r="AH57" s="198"/>
      <c r="AI57" s="111"/>
      <c r="AJ57" s="199"/>
      <c r="AK57" s="198"/>
      <c r="AL57" s="198"/>
      <c r="AM57" s="200"/>
    </row>
    <row r="58" spans="2:55" ht="10.5" customHeight="1" x14ac:dyDescent="0.2">
      <c r="B58" s="39"/>
      <c r="D58" s="194"/>
      <c r="E58" s="194"/>
      <c r="F58" s="194"/>
      <c r="G58" s="194"/>
      <c r="H58" s="194"/>
      <c r="I58" s="194"/>
      <c r="J58" s="197"/>
      <c r="K58" s="197"/>
      <c r="L58" s="197"/>
      <c r="M58" s="197"/>
      <c r="N58" s="195"/>
      <c r="O58" s="195"/>
      <c r="P58" s="195"/>
      <c r="Q58" s="33"/>
      <c r="T58" s="197"/>
      <c r="U58" s="197"/>
      <c r="V58" s="197"/>
      <c r="W58" s="195"/>
      <c r="X58" s="195"/>
      <c r="Y58" s="195"/>
      <c r="AA58" s="39"/>
      <c r="AB58" s="198"/>
      <c r="AC58" s="198"/>
      <c r="AD58" s="198"/>
      <c r="AE58" s="198"/>
      <c r="AF58" s="198"/>
      <c r="AG58" s="198"/>
      <c r="AH58" s="198"/>
      <c r="AI58" s="111"/>
      <c r="AJ58" s="199"/>
      <c r="AK58" s="198"/>
      <c r="AL58" s="198"/>
      <c r="AM58" s="200"/>
    </row>
    <row r="59" spans="2:55" ht="3" customHeight="1" x14ac:dyDescent="0.2">
      <c r="B59" s="39"/>
      <c r="D59" s="194" t="s">
        <v>41</v>
      </c>
      <c r="E59" s="194"/>
      <c r="F59" s="194"/>
      <c r="G59" s="194"/>
      <c r="H59" s="194"/>
      <c r="I59" s="194"/>
      <c r="J59" s="194" t="s">
        <v>79</v>
      </c>
      <c r="K59" s="194"/>
      <c r="L59" s="194"/>
      <c r="M59" s="194"/>
      <c r="N59" s="33"/>
      <c r="O59" s="33"/>
      <c r="P59" s="33"/>
      <c r="Q59" s="33"/>
      <c r="T59" s="194" t="s">
        <v>80</v>
      </c>
      <c r="U59" s="194"/>
      <c r="V59" s="194"/>
      <c r="W59" s="33"/>
      <c r="X59" s="33"/>
      <c r="Y59" s="33"/>
      <c r="AA59" s="39"/>
      <c r="AB59" s="112"/>
      <c r="AC59" s="112"/>
      <c r="AD59" s="112"/>
      <c r="AE59" s="112"/>
      <c r="AF59" s="112"/>
      <c r="AG59" s="112"/>
      <c r="AH59" s="112"/>
      <c r="AI59" s="112"/>
      <c r="AJ59" s="113"/>
      <c r="AK59" s="112"/>
      <c r="AL59" s="112"/>
      <c r="AM59" s="40"/>
      <c r="AR59" s="35"/>
      <c r="AU59" s="109"/>
      <c r="AV59" s="110"/>
      <c r="AW59" s="110"/>
      <c r="AX59" s="110"/>
      <c r="AY59" s="110"/>
      <c r="AZ59" s="110"/>
      <c r="BA59" s="110"/>
      <c r="BB59" s="35"/>
      <c r="BC59" s="32"/>
    </row>
    <row r="60" spans="2:55" ht="12.75" customHeight="1" x14ac:dyDescent="0.2">
      <c r="B60" s="39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5"/>
      <c r="O60" s="195"/>
      <c r="P60" s="195"/>
      <c r="Q60" s="33"/>
      <c r="T60" s="194"/>
      <c r="U60" s="194"/>
      <c r="V60" s="194"/>
      <c r="W60" s="114"/>
      <c r="X60" s="114"/>
      <c r="Y60" s="114"/>
      <c r="AA60" s="39"/>
      <c r="AB60" s="112"/>
      <c r="AC60" s="112"/>
      <c r="AD60" s="112"/>
      <c r="AE60" s="112"/>
      <c r="AF60" s="112"/>
      <c r="AG60" s="112"/>
      <c r="AH60" s="112"/>
      <c r="AI60" s="112"/>
      <c r="AJ60" s="113"/>
      <c r="AK60" s="115"/>
      <c r="AL60" s="116"/>
      <c r="AM60" s="40"/>
    </row>
    <row r="61" spans="2:55" ht="3" customHeight="1" x14ac:dyDescent="0.2">
      <c r="B61" s="39"/>
      <c r="D61" s="194" t="s">
        <v>109</v>
      </c>
      <c r="E61" s="194"/>
      <c r="F61" s="194"/>
      <c r="G61" s="194"/>
      <c r="H61" s="194"/>
      <c r="I61" s="194"/>
      <c r="J61" s="194"/>
      <c r="K61" s="194"/>
      <c r="L61" s="194"/>
      <c r="M61" s="194"/>
      <c r="N61" s="33"/>
      <c r="O61" s="33"/>
      <c r="P61" s="33"/>
      <c r="Q61" s="33"/>
      <c r="AA61" s="39"/>
      <c r="AB61" s="117"/>
      <c r="AJ61" s="39"/>
      <c r="AK61" s="39"/>
      <c r="AL61" s="40"/>
      <c r="AM61" s="40"/>
    </row>
    <row r="62" spans="2:55" ht="10.5" customHeight="1" x14ac:dyDescent="0.2">
      <c r="B62" s="39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AA62" s="39"/>
      <c r="AB62" s="118"/>
      <c r="AC62" s="118"/>
      <c r="AD62" s="118"/>
      <c r="AE62" s="118"/>
      <c r="AF62" s="118"/>
      <c r="AG62" s="118"/>
      <c r="AH62" s="118"/>
      <c r="AI62" s="119"/>
      <c r="AJ62" s="120"/>
      <c r="AK62" s="71"/>
      <c r="AL62" s="73"/>
      <c r="AM62" s="40"/>
    </row>
    <row r="63" spans="2:55" ht="3" customHeight="1" x14ac:dyDescent="0.2">
      <c r="B63" s="41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42"/>
      <c r="AA63" s="41"/>
      <c r="AB63" s="34"/>
      <c r="AC63" s="34"/>
      <c r="AD63" s="34"/>
      <c r="AE63" s="34"/>
      <c r="AF63" s="34"/>
      <c r="AG63" s="121"/>
      <c r="AH63" s="121"/>
      <c r="AI63" s="34"/>
      <c r="AJ63" s="41"/>
      <c r="AK63" s="122"/>
      <c r="AL63" s="122"/>
      <c r="AM63" s="42"/>
    </row>
    <row r="64" spans="2:55" ht="2.25" customHeight="1" x14ac:dyDescent="0.2">
      <c r="B64" s="10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123"/>
      <c r="AB64" s="123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8"/>
    </row>
    <row r="65" spans="2:56" ht="12.75" customHeight="1" x14ac:dyDescent="0.2">
      <c r="B65" s="190" t="s">
        <v>110</v>
      </c>
      <c r="C65" s="191"/>
      <c r="D65" s="191"/>
      <c r="E65" s="191"/>
      <c r="F65" s="191"/>
      <c r="G65" s="191"/>
      <c r="H65" s="191"/>
      <c r="I65" s="191"/>
      <c r="J65" s="192" t="str">
        <f>VLOOKUP(H1,AS:BE,9,0)</f>
        <v>ATSV</v>
      </c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3"/>
      <c r="V65" s="193"/>
      <c r="W65" s="193"/>
      <c r="AF65" s="33"/>
      <c r="AG65" s="33"/>
      <c r="AH65" s="33"/>
      <c r="AI65" s="33"/>
      <c r="AJ65" s="33"/>
      <c r="AK65" s="33"/>
      <c r="AL65" s="33"/>
      <c r="AM65" s="40"/>
    </row>
    <row r="66" spans="2:56" ht="3" customHeight="1" x14ac:dyDescent="0.2">
      <c r="B66" s="124"/>
      <c r="C66" s="107"/>
      <c r="D66" s="107"/>
      <c r="E66" s="107"/>
      <c r="F66" s="107"/>
      <c r="G66" s="107"/>
      <c r="H66" s="107"/>
      <c r="I66" s="107"/>
      <c r="J66" s="125"/>
      <c r="AM66" s="40"/>
    </row>
    <row r="67" spans="2:56" ht="2.25" customHeight="1" x14ac:dyDescent="0.2">
      <c r="B67" s="124"/>
      <c r="C67" s="107"/>
      <c r="D67" s="107"/>
      <c r="E67" s="107"/>
      <c r="F67" s="107"/>
      <c r="G67" s="107"/>
      <c r="H67" s="107"/>
      <c r="I67" s="107"/>
      <c r="J67" s="125"/>
      <c r="AA67" s="126"/>
      <c r="AB67" s="126"/>
      <c r="AM67" s="40"/>
    </row>
    <row r="68" spans="2:56" ht="12.75" customHeight="1" x14ac:dyDescent="0.2">
      <c r="B68" s="190" t="s">
        <v>111</v>
      </c>
      <c r="C68" s="191"/>
      <c r="D68" s="191"/>
      <c r="E68" s="191"/>
      <c r="F68" s="191"/>
      <c r="G68" s="191"/>
      <c r="H68" s="191"/>
      <c r="I68" s="191"/>
      <c r="J68" s="192" t="str">
        <f>VLOOKUP(H1,AS:BE,9,0)</f>
        <v>ATSV</v>
      </c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3" t="s">
        <v>84</v>
      </c>
      <c r="V68" s="193"/>
      <c r="W68" s="193"/>
      <c r="X68" s="84"/>
      <c r="Z68" s="84"/>
      <c r="AA68" s="84"/>
      <c r="AB68" s="84"/>
      <c r="AC68" s="84"/>
      <c r="AD68" s="84"/>
      <c r="AF68" s="118"/>
      <c r="AG68" s="118"/>
      <c r="AH68" s="118"/>
      <c r="AI68" s="118"/>
      <c r="AJ68" s="118"/>
      <c r="AK68" s="118"/>
      <c r="AL68" s="118"/>
      <c r="AM68" s="40"/>
    </row>
    <row r="69" spans="2:56" ht="3" customHeight="1" x14ac:dyDescent="0.2">
      <c r="B69" s="39"/>
      <c r="J69" s="125"/>
      <c r="AM69" s="40"/>
    </row>
    <row r="70" spans="2:56" ht="2.25" customHeight="1" x14ac:dyDescent="0.2">
      <c r="B70" s="39"/>
      <c r="J70" s="125"/>
      <c r="AA70" s="126"/>
      <c r="AB70" s="126"/>
      <c r="AM70" s="40"/>
    </row>
    <row r="71" spans="2:56" ht="12.75" customHeight="1" x14ac:dyDescent="0.2">
      <c r="B71" s="190" t="s">
        <v>112</v>
      </c>
      <c r="C71" s="191"/>
      <c r="D71" s="191"/>
      <c r="E71" s="191"/>
      <c r="F71" s="191"/>
      <c r="G71" s="191"/>
      <c r="H71" s="191"/>
      <c r="I71" s="191"/>
      <c r="J71" s="192" t="str">
        <f>VLOOKUP(H1,AS:BE,9,0)</f>
        <v>ATSV</v>
      </c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3"/>
      <c r="V71" s="193"/>
      <c r="W71" s="193"/>
      <c r="AF71" s="33"/>
      <c r="AG71" s="33"/>
      <c r="AH71" s="33"/>
      <c r="AI71" s="33"/>
      <c r="AJ71" s="33"/>
      <c r="AK71" s="33"/>
      <c r="AL71" s="33"/>
      <c r="AM71" s="40"/>
    </row>
    <row r="72" spans="2:56" ht="2.25" customHeight="1" x14ac:dyDescent="0.2">
      <c r="B72" s="39"/>
      <c r="J72" s="125"/>
      <c r="AA72" s="126"/>
      <c r="AB72" s="126"/>
      <c r="AM72" s="40"/>
    </row>
    <row r="73" spans="2:56" ht="12.75" customHeight="1" x14ac:dyDescent="0.2">
      <c r="B73" s="190" t="s">
        <v>113</v>
      </c>
      <c r="C73" s="191"/>
      <c r="D73" s="191"/>
      <c r="E73" s="191"/>
      <c r="F73" s="191"/>
      <c r="G73" s="191"/>
      <c r="H73" s="191"/>
      <c r="I73" s="191"/>
      <c r="J73" s="192" t="str">
        <f>VLOOKUP(H1,AS:BE,9,0)</f>
        <v>ATSV</v>
      </c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3" t="s">
        <v>87</v>
      </c>
      <c r="V73" s="193"/>
      <c r="W73" s="193"/>
      <c r="X73" s="84"/>
      <c r="Z73" s="84"/>
      <c r="AA73" s="84"/>
      <c r="AB73" s="84"/>
      <c r="AC73" s="84"/>
      <c r="AD73" s="84"/>
      <c r="AF73" s="118"/>
      <c r="AG73" s="118"/>
      <c r="AH73" s="118"/>
      <c r="AI73" s="118"/>
      <c r="AJ73" s="118"/>
      <c r="AK73" s="118"/>
      <c r="AL73" s="118"/>
      <c r="AM73" s="40"/>
    </row>
    <row r="74" spans="2:56" ht="3" customHeight="1" x14ac:dyDescent="0.2">
      <c r="B74" s="41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42"/>
      <c r="AR74" s="35"/>
      <c r="AU74" s="109"/>
      <c r="AV74" s="110"/>
      <c r="AW74" s="110"/>
      <c r="AX74" s="110"/>
      <c r="AY74" s="110"/>
      <c r="AZ74" s="110"/>
      <c r="BA74" s="110"/>
      <c r="BB74" s="35"/>
      <c r="BC74" s="32"/>
    </row>
    <row r="75" spans="2:56" s="127" customFormat="1" x14ac:dyDescent="0.2">
      <c r="B75" s="127" t="s">
        <v>114</v>
      </c>
      <c r="AM75" s="128" t="s">
        <v>115</v>
      </c>
      <c r="AP75" s="129"/>
      <c r="AQ75" s="130"/>
      <c r="AR75" s="35"/>
      <c r="AS75" s="29"/>
      <c r="AT75" s="33"/>
      <c r="AU75" s="109"/>
      <c r="AV75" s="110"/>
      <c r="AW75" s="110"/>
      <c r="AX75" s="110"/>
      <c r="AY75" s="110"/>
      <c r="AZ75" s="110"/>
      <c r="BA75" s="110"/>
      <c r="BB75" s="35"/>
      <c r="BC75" s="32"/>
      <c r="BD75" s="29"/>
    </row>
    <row r="76" spans="2:56" x14ac:dyDescent="0.2">
      <c r="AR76" s="35"/>
      <c r="AU76" s="109"/>
      <c r="AV76" s="110"/>
      <c r="AW76" s="110"/>
      <c r="AX76" s="110"/>
      <c r="AY76" s="110"/>
      <c r="AZ76" s="110"/>
      <c r="BA76" s="110"/>
      <c r="BB76" s="35"/>
      <c r="BC76" s="32"/>
    </row>
    <row r="77" spans="2:56" x14ac:dyDescent="0.2">
      <c r="AR77" s="35"/>
      <c r="AU77" s="109"/>
      <c r="AV77" s="110"/>
      <c r="AW77" s="110"/>
      <c r="AX77" s="110"/>
      <c r="AY77" s="110"/>
      <c r="AZ77" s="110"/>
      <c r="BA77" s="110"/>
      <c r="BB77" s="35"/>
      <c r="BC77" s="32"/>
    </row>
    <row r="78" spans="2:56" x14ac:dyDescent="0.2">
      <c r="AR78" s="35"/>
      <c r="AU78" s="109"/>
      <c r="AV78" s="110"/>
      <c r="AW78" s="110"/>
      <c r="AX78" s="110"/>
      <c r="AY78" s="110"/>
      <c r="AZ78" s="110"/>
      <c r="BA78" s="110"/>
      <c r="BB78" s="35"/>
      <c r="BC78" s="32"/>
    </row>
    <row r="79" spans="2:56" x14ac:dyDescent="0.2">
      <c r="AR79" s="35"/>
      <c r="AU79" s="109"/>
      <c r="AV79" s="110"/>
      <c r="AW79" s="110"/>
      <c r="AX79" s="110"/>
      <c r="AY79" s="110"/>
      <c r="AZ79" s="110"/>
      <c r="BA79" s="110"/>
      <c r="BB79" s="35"/>
      <c r="BC79" s="32"/>
    </row>
    <row r="80" spans="2:56" x14ac:dyDescent="0.2">
      <c r="AR80" s="35"/>
      <c r="AU80" s="109"/>
      <c r="AV80" s="110"/>
      <c r="AW80" s="110"/>
      <c r="AX80" s="110"/>
      <c r="AY80" s="110"/>
      <c r="AZ80" s="110"/>
      <c r="BA80" s="110"/>
      <c r="BB80" s="35"/>
      <c r="BC80" s="32"/>
    </row>
    <row r="81" spans="44:55" x14ac:dyDescent="0.2">
      <c r="AR81" s="35"/>
      <c r="AU81" s="109"/>
      <c r="AV81" s="110"/>
      <c r="AW81" s="110"/>
      <c r="AX81" s="110"/>
      <c r="AY81" s="110"/>
      <c r="AZ81" s="110"/>
      <c r="BA81" s="110"/>
      <c r="BB81" s="35"/>
      <c r="BC81" s="32"/>
    </row>
    <row r="82" spans="44:55" x14ac:dyDescent="0.2">
      <c r="AR82" s="35"/>
      <c r="AU82" s="109"/>
      <c r="AV82" s="110"/>
      <c r="AW82" s="110"/>
      <c r="AX82" s="110"/>
      <c r="AY82" s="110"/>
      <c r="AZ82" s="110"/>
      <c r="BA82" s="110"/>
      <c r="BB82" s="35"/>
      <c r="BC82" s="32"/>
    </row>
    <row r="83" spans="44:55" x14ac:dyDescent="0.2">
      <c r="AR83" s="35"/>
      <c r="AU83" s="109"/>
      <c r="AV83" s="110"/>
      <c r="AW83" s="110"/>
      <c r="AX83" s="110"/>
      <c r="AY83" s="110"/>
      <c r="AZ83" s="110"/>
      <c r="BA83" s="110"/>
      <c r="BB83" s="35"/>
      <c r="BC83" s="32"/>
    </row>
    <row r="84" spans="44:55" x14ac:dyDescent="0.2">
      <c r="AR84" s="35"/>
      <c r="AU84" s="109"/>
      <c r="AV84" s="110"/>
      <c r="AW84" s="110"/>
      <c r="AX84" s="110"/>
      <c r="AY84" s="110"/>
      <c r="AZ84" s="110"/>
      <c r="BA84" s="110"/>
    </row>
    <row r="85" spans="44:55" x14ac:dyDescent="0.2">
      <c r="AR85" s="35"/>
      <c r="AU85" s="109"/>
      <c r="AV85" s="110"/>
      <c r="AW85" s="110"/>
      <c r="AX85" s="110"/>
      <c r="AY85" s="110"/>
      <c r="AZ85" s="110"/>
      <c r="BA85" s="110"/>
    </row>
    <row r="86" spans="44:55" x14ac:dyDescent="0.2">
      <c r="AR86" s="35"/>
      <c r="AU86" s="109"/>
      <c r="AV86" s="110"/>
      <c r="AW86" s="110"/>
      <c r="AX86" s="110"/>
      <c r="AY86" s="110"/>
      <c r="AZ86" s="110"/>
      <c r="BA86" s="110"/>
    </row>
    <row r="87" spans="44:55" x14ac:dyDescent="0.2">
      <c r="AR87" s="35"/>
      <c r="AU87" s="109"/>
      <c r="AV87" s="110"/>
      <c r="AW87" s="110"/>
      <c r="AX87" s="110"/>
      <c r="AY87" s="110"/>
      <c r="AZ87" s="110"/>
      <c r="BA87" s="110"/>
    </row>
    <row r="101" spans="44:56" x14ac:dyDescent="0.2">
      <c r="AR101" s="35"/>
      <c r="AT101" s="36"/>
    </row>
    <row r="102" spans="44:56" x14ac:dyDescent="0.2">
      <c r="AR102" s="35"/>
      <c r="AT102" s="36"/>
    </row>
    <row r="103" spans="44:56" x14ac:dyDescent="0.2">
      <c r="AR103" s="35" t="s">
        <v>116</v>
      </c>
      <c r="AS103" s="29" t="s">
        <v>117</v>
      </c>
      <c r="AT103" s="33" t="s">
        <v>37</v>
      </c>
      <c r="AU103" s="35" t="s">
        <v>38</v>
      </c>
      <c r="AV103" s="29" t="s">
        <v>39</v>
      </c>
      <c r="AW103" s="29" t="s">
        <v>43</v>
      </c>
      <c r="AX103" s="29" t="s">
        <v>47</v>
      </c>
      <c r="AY103" s="29" t="s">
        <v>118</v>
      </c>
      <c r="AZ103" s="29" t="s">
        <v>119</v>
      </c>
      <c r="BA103" s="29" t="s">
        <v>53</v>
      </c>
      <c r="BB103" s="29" t="s">
        <v>120</v>
      </c>
      <c r="BC103" s="29" t="s">
        <v>121</v>
      </c>
      <c r="BD103" s="29" t="s">
        <v>122</v>
      </c>
    </row>
    <row r="104" spans="44:56" x14ac:dyDescent="0.2">
      <c r="AR104" s="35" t="str">
        <f>'W16 Version 1'!A21</f>
        <v>W16</v>
      </c>
      <c r="AS104" s="29">
        <f>'W16 Version 1'!D21</f>
        <v>1</v>
      </c>
      <c r="AT104" s="58" t="str">
        <f>'W16 Version 1'!F21</f>
        <v>A</v>
      </c>
      <c r="AU104" s="109" t="str">
        <f>'W16 Version 1'!I21</f>
        <v>10:00</v>
      </c>
      <c r="AV104" s="110">
        <f>'W16 Version 1'!L21</f>
        <v>1</v>
      </c>
      <c r="AW104" s="110" t="str">
        <f>'W16 Version 1'!N21</f>
        <v>TOWE</v>
      </c>
      <c r="AX104" s="110" t="str">
        <f>'W16 Version 1'!R21</f>
        <v>ETV</v>
      </c>
      <c r="AY104" s="110" t="str">
        <f>'W16 Version 1'!AB21</f>
        <v>BGW</v>
      </c>
      <c r="AZ104" s="110" t="str">
        <f>'W16 Version 1'!AF21</f>
        <v>ATSV</v>
      </c>
      <c r="BA104" s="110" t="str">
        <f>'W16 Version 1'!AI21</f>
        <v>ATSV</v>
      </c>
      <c r="BB104" s="35" t="str">
        <f t="shared" ref="BB104:BB107" si="0">AR104</f>
        <v>W16</v>
      </c>
      <c r="BC104" s="32">
        <v>45823</v>
      </c>
      <c r="BD104" s="29" t="str">
        <f t="shared" ref="BD104:BD107" si="1">IF(OR(AV104=3,AV104=4),"LAFU1 / Feld ","AHRN / Feld ")</f>
        <v xml:space="preserve">AHRN / Feld </v>
      </c>
    </row>
    <row r="105" spans="44:56" x14ac:dyDescent="0.2">
      <c r="AR105" s="35" t="str">
        <f>'W16 Version 1'!A22</f>
        <v>W16</v>
      </c>
      <c r="AS105" s="29">
        <f>'W16 Version 1'!D22</f>
        <v>2</v>
      </c>
      <c r="AT105" s="58" t="str">
        <f>'W16 Version 1'!F22</f>
        <v>A</v>
      </c>
      <c r="AU105" s="109" t="str">
        <f>'W16 Version 1'!I22</f>
        <v>10:00</v>
      </c>
      <c r="AV105" s="110">
        <f>'W16 Version 1'!L22</f>
        <v>2</v>
      </c>
      <c r="AW105" s="110" t="str">
        <f>'W16 Version 1'!N22</f>
        <v>WSV</v>
      </c>
      <c r="AX105" s="110" t="str">
        <f>'W16 Version 1'!R22</f>
        <v>BGW</v>
      </c>
      <c r="AY105" s="110" t="str">
        <f>'W16 Version 1'!AB22</f>
        <v>ETV</v>
      </c>
      <c r="AZ105" s="110" t="str">
        <f>'W16 Version 1'!AF22</f>
        <v>EMTV</v>
      </c>
      <c r="BA105" s="110" t="str">
        <f>'W16 Version 1'!AI22</f>
        <v>TSGB</v>
      </c>
      <c r="BB105" s="35" t="str">
        <f t="shared" si="0"/>
        <v>W16</v>
      </c>
      <c r="BC105" s="32">
        <v>45823</v>
      </c>
      <c r="BD105" s="29" t="str">
        <f t="shared" si="1"/>
        <v xml:space="preserve">AHRN / Feld </v>
      </c>
    </row>
    <row r="106" spans="44:56" x14ac:dyDescent="0.2">
      <c r="AR106" s="35" t="str">
        <f>'W16 Version 1'!A23</f>
        <v>W16</v>
      </c>
      <c r="AS106" s="29">
        <f>'W16 Version 1'!D23</f>
        <v>7</v>
      </c>
      <c r="AT106" s="58" t="str">
        <f>'W16 Version 1'!F23</f>
        <v>B</v>
      </c>
      <c r="AU106" s="109" t="str">
        <f>'W16 Version 1'!I23</f>
        <v>11:00</v>
      </c>
      <c r="AV106" s="110">
        <f>'W16 Version 1'!L23</f>
        <v>1</v>
      </c>
      <c r="AW106" s="110" t="str">
        <f>'W16 Version 1'!N23</f>
        <v>ATSV</v>
      </c>
      <c r="AX106" s="110" t="str">
        <f>'W16 Version 1'!R23</f>
        <v>MTVL</v>
      </c>
      <c r="AY106" s="110" t="str">
        <f>'W16 Version 1'!AB23</f>
        <v>EMTV</v>
      </c>
      <c r="AZ106" s="110" t="str">
        <f>'W16 Version 1'!AF23</f>
        <v>ETV</v>
      </c>
      <c r="BA106" s="110" t="str">
        <f>'W16 Version 1'!AI23</f>
        <v>TOWE</v>
      </c>
      <c r="BB106" s="35" t="str">
        <f t="shared" si="0"/>
        <v>W16</v>
      </c>
      <c r="BC106" s="32">
        <v>45823</v>
      </c>
      <c r="BD106" s="29" t="str">
        <f t="shared" si="1"/>
        <v xml:space="preserve">AHRN / Feld </v>
      </c>
    </row>
    <row r="107" spans="44:56" x14ac:dyDescent="0.2">
      <c r="AR107" s="35" t="str">
        <f>'W16 Version 1'!A24</f>
        <v>W16</v>
      </c>
      <c r="AS107" s="29">
        <f>'W16 Version 1'!D24</f>
        <v>8</v>
      </c>
      <c r="AT107" s="58" t="str">
        <f>'W16 Version 1'!F24</f>
        <v>B</v>
      </c>
      <c r="AU107" s="109" t="str">
        <f>'W16 Version 1'!I24</f>
        <v>11:00</v>
      </c>
      <c r="AV107" s="110">
        <f>'W16 Version 1'!L24</f>
        <v>2</v>
      </c>
      <c r="AW107" s="110" t="str">
        <f>'W16 Version 1'!N24</f>
        <v>TSGB</v>
      </c>
      <c r="AX107" s="110" t="str">
        <f>'W16 Version 1'!R24</f>
        <v>EMTV</v>
      </c>
      <c r="AY107" s="110" t="str">
        <f>'W16 Version 1'!AB24</f>
        <v>ATSV</v>
      </c>
      <c r="AZ107" s="110" t="str">
        <f>'W16 Version 1'!AF24</f>
        <v>BGW</v>
      </c>
      <c r="BA107" s="110" t="str">
        <f>'W16 Version 1'!AI24</f>
        <v>WSV</v>
      </c>
      <c r="BB107" s="35" t="str">
        <f t="shared" si="0"/>
        <v>W16</v>
      </c>
      <c r="BC107" s="32">
        <v>45823</v>
      </c>
      <c r="BD107" s="29" t="str">
        <f t="shared" si="1"/>
        <v xml:space="preserve">AHRN / Feld </v>
      </c>
    </row>
    <row r="108" spans="44:56" x14ac:dyDescent="0.2">
      <c r="AR108" s="35" t="str">
        <f>'W16 Version 1'!A28</f>
        <v>W16</v>
      </c>
      <c r="AS108" s="29">
        <f>'W16 Version 1'!D28</f>
        <v>3</v>
      </c>
      <c r="AT108" s="58" t="str">
        <f>'W16 Version 1'!F28</f>
        <v>A</v>
      </c>
      <c r="AU108" s="109" t="str">
        <f>'W16 Version 1'!I28</f>
        <v>12:00</v>
      </c>
      <c r="AV108" s="110">
        <f>'W16 Version 1'!L28</f>
        <v>1</v>
      </c>
      <c r="AW108" s="110" t="str">
        <f>'W16 Version 1'!N28</f>
        <v>WSV</v>
      </c>
      <c r="AX108" s="110" t="str">
        <f>'W16 Version 1'!R28</f>
        <v>TOWE</v>
      </c>
      <c r="AY108" s="110" t="str">
        <f>'W16 Version 1'!AB28</f>
        <v>BGW</v>
      </c>
      <c r="AZ108" s="110" t="str">
        <f>'W16 Version 1'!AF28</f>
        <v>ETV</v>
      </c>
      <c r="BA108" s="110" t="str">
        <f>'W16 Version 1'!AI28</f>
        <v>MTVL</v>
      </c>
      <c r="BB108" s="35" t="str">
        <f t="shared" ref="BB108:BB119" si="2">AR108</f>
        <v>W16</v>
      </c>
      <c r="BC108" s="32">
        <v>45823</v>
      </c>
      <c r="BD108" s="29" t="str">
        <f t="shared" ref="BD108:BD119" si="3">IF(OR(AV108=3,AV108=4),"LAFU1 / Feld ","AHRN / Feld ")</f>
        <v xml:space="preserve">AHRN / Feld </v>
      </c>
    </row>
    <row r="109" spans="44:56" x14ac:dyDescent="0.2">
      <c r="AR109" s="35" t="str">
        <f>'W16 Version 1'!A29</f>
        <v>W16</v>
      </c>
      <c r="AS109" s="29">
        <f>'W16 Version 1'!D29</f>
        <v>4</v>
      </c>
      <c r="AT109" s="58" t="str">
        <f>'W16 Version 1'!F29</f>
        <v>A</v>
      </c>
      <c r="AU109" s="109" t="str">
        <f>'W16 Version 1'!I29</f>
        <v>12:00</v>
      </c>
      <c r="AV109" s="110">
        <f>'W16 Version 1'!L29</f>
        <v>2</v>
      </c>
      <c r="AW109" s="110" t="str">
        <f>'W16 Version 1'!N29</f>
        <v>BGW</v>
      </c>
      <c r="AX109" s="110" t="str">
        <f>'W16 Version 1'!R29</f>
        <v>ETV</v>
      </c>
      <c r="AY109" s="110" t="str">
        <f>'W16 Version 1'!AB29</f>
        <v>EMTV</v>
      </c>
      <c r="AZ109" s="110" t="str">
        <f>'W16 Version 1'!AF29</f>
        <v>ATSV</v>
      </c>
      <c r="BA109" s="110" t="str">
        <f>'W16 Version 1'!AI29</f>
        <v>ATSV</v>
      </c>
      <c r="BB109" s="35" t="str">
        <f t="shared" si="2"/>
        <v>W16</v>
      </c>
      <c r="BC109" s="32">
        <v>45823</v>
      </c>
      <c r="BD109" s="29" t="str">
        <f t="shared" si="3"/>
        <v xml:space="preserve">AHRN / Feld </v>
      </c>
    </row>
    <row r="110" spans="44:56" x14ac:dyDescent="0.2">
      <c r="AR110" s="35" t="str">
        <f>'W16 Version 1'!A30</f>
        <v>W16</v>
      </c>
      <c r="AS110" s="29">
        <f>'W16 Version 1'!D30</f>
        <v>9</v>
      </c>
      <c r="AT110" s="58" t="str">
        <f>'W16 Version 1'!F30</f>
        <v>B</v>
      </c>
      <c r="AU110" s="109" t="str">
        <f>'W16 Version 1'!I30</f>
        <v>13:00</v>
      </c>
      <c r="AV110" s="110">
        <f>'W16 Version 1'!L30</f>
        <v>1</v>
      </c>
      <c r="AW110" s="110" t="str">
        <f>'W16 Version 1'!N30</f>
        <v>TSGB</v>
      </c>
      <c r="AX110" s="110" t="str">
        <f>'W16 Version 1'!R30</f>
        <v>ATSV</v>
      </c>
      <c r="AY110" s="110" t="str">
        <f>'W16 Version 1'!AB30</f>
        <v>ETV</v>
      </c>
      <c r="AZ110" s="110" t="str">
        <f>'W16 Version 1'!AF30</f>
        <v>EMTV</v>
      </c>
      <c r="BA110" s="110" t="str">
        <f>'W16 Version 1'!AI30</f>
        <v>ETV</v>
      </c>
      <c r="BB110" s="35" t="str">
        <f t="shared" si="2"/>
        <v>W16</v>
      </c>
      <c r="BC110" s="32">
        <v>45823</v>
      </c>
      <c r="BD110" s="29" t="str">
        <f t="shared" si="3"/>
        <v xml:space="preserve">AHRN / Feld </v>
      </c>
    </row>
    <row r="111" spans="44:56" x14ac:dyDescent="0.2">
      <c r="AR111" s="35" t="str">
        <f>'W16 Version 1'!A31</f>
        <v>W16</v>
      </c>
      <c r="AS111" s="29">
        <f>'W16 Version 1'!D31</f>
        <v>10</v>
      </c>
      <c r="AT111" s="58" t="str">
        <f>'W16 Version 1'!F31</f>
        <v>B</v>
      </c>
      <c r="AU111" s="109" t="str">
        <f>'W16 Version 1'!I31</f>
        <v>13:00</v>
      </c>
      <c r="AV111" s="110">
        <f>'W16 Version 1'!L31</f>
        <v>2</v>
      </c>
      <c r="AW111" s="110" t="str">
        <f>'W16 Version 1'!N31</f>
        <v>EMTV</v>
      </c>
      <c r="AX111" s="110" t="str">
        <f>'W16 Version 1'!R31</f>
        <v>MTVL</v>
      </c>
      <c r="AY111" s="110" t="str">
        <f>'W16 Version 1'!AB31</f>
        <v>ATSV</v>
      </c>
      <c r="AZ111" s="110" t="str">
        <f>'W16 Version 1'!AF31</f>
        <v>BGW</v>
      </c>
      <c r="BA111" s="110" t="str">
        <f>'W16 Version 1'!AI31</f>
        <v>BGW</v>
      </c>
      <c r="BB111" s="35" t="str">
        <f t="shared" si="2"/>
        <v>W16</v>
      </c>
      <c r="BC111" s="32">
        <v>45823</v>
      </c>
      <c r="BD111" s="29" t="str">
        <f t="shared" si="3"/>
        <v xml:space="preserve">AHRN / Feld </v>
      </c>
    </row>
    <row r="112" spans="44:56" x14ac:dyDescent="0.2">
      <c r="AR112" s="35" t="str">
        <f>'W16 Version 1'!A35</f>
        <v>W16</v>
      </c>
      <c r="AS112" s="29">
        <f>'W16 Version 1'!D35</f>
        <v>5</v>
      </c>
      <c r="AT112" s="58" t="str">
        <f>'W16 Version 1'!F35</f>
        <v>A</v>
      </c>
      <c r="AU112" s="109" t="str">
        <f>'W16 Version 1'!I35</f>
        <v>14:00</v>
      </c>
      <c r="AV112" s="110">
        <f>'W16 Version 1'!L35</f>
        <v>1</v>
      </c>
      <c r="AW112" s="110" t="str">
        <f>'W16 Version 1'!N35</f>
        <v>ETV</v>
      </c>
      <c r="AX112" s="110" t="str">
        <f>'W16 Version 1'!R35</f>
        <v>WSV</v>
      </c>
      <c r="AY112" s="110" t="str">
        <f>'W16 Version 1'!AB35</f>
        <v>TOWE</v>
      </c>
      <c r="AZ112" s="110" t="str">
        <f>'W16 Version 1'!AF35</f>
        <v>MTVL</v>
      </c>
      <c r="BA112" s="110" t="str">
        <f>'W16 Version 1'!AI35</f>
        <v>TSGB</v>
      </c>
      <c r="BB112" s="35" t="str">
        <f t="shared" si="2"/>
        <v>W16</v>
      </c>
      <c r="BC112" s="32">
        <v>45823</v>
      </c>
      <c r="BD112" s="29" t="str">
        <f t="shared" si="3"/>
        <v xml:space="preserve">AHRN / Feld </v>
      </c>
    </row>
    <row r="113" spans="44:56" x14ac:dyDescent="0.2">
      <c r="AR113" s="35" t="str">
        <f>'W16 Version 1'!A36</f>
        <v>W16</v>
      </c>
      <c r="AS113" s="29">
        <f>'W16 Version 1'!D36</f>
        <v>6</v>
      </c>
      <c r="AT113" s="58" t="str">
        <f>'W16 Version 1'!F36</f>
        <v>A</v>
      </c>
      <c r="AU113" s="109" t="str">
        <f>'W16 Version 1'!I36</f>
        <v>14:00</v>
      </c>
      <c r="AV113" s="110">
        <f>'W16 Version 1'!L36</f>
        <v>2</v>
      </c>
      <c r="AW113" s="110" t="str">
        <f>'W16 Version 1'!N36</f>
        <v>TOWE</v>
      </c>
      <c r="AX113" s="110" t="str">
        <f>'W16 Version 1'!R36</f>
        <v>BGW</v>
      </c>
      <c r="AY113" s="110" t="str">
        <f>'W16 Version 1'!AB36</f>
        <v>TSGB</v>
      </c>
      <c r="AZ113" s="110" t="str">
        <f>'W16 Version 1'!AF36</f>
        <v>WSV</v>
      </c>
      <c r="BA113" s="110" t="str">
        <f>'W16 Version 1'!AI36</f>
        <v>EMTV</v>
      </c>
      <c r="BB113" s="35" t="str">
        <f t="shared" si="2"/>
        <v>W16</v>
      </c>
      <c r="BC113" s="32">
        <v>45823</v>
      </c>
      <c r="BD113" s="29" t="str">
        <f t="shared" si="3"/>
        <v xml:space="preserve">AHRN / Feld </v>
      </c>
    </row>
    <row r="114" spans="44:56" x14ac:dyDescent="0.2">
      <c r="AR114" s="35" t="str">
        <f>'W16 Version 1'!A37</f>
        <v>W16</v>
      </c>
      <c r="AS114" s="29">
        <f>'W16 Version 1'!D37</f>
        <v>11</v>
      </c>
      <c r="AT114" s="58" t="str">
        <f>'W16 Version 1'!F37</f>
        <v>B</v>
      </c>
      <c r="AU114" s="109" t="str">
        <f>'W16 Version 1'!I37</f>
        <v>15:00</v>
      </c>
      <c r="AV114" s="110">
        <f>'W16 Version 1'!L37</f>
        <v>1</v>
      </c>
      <c r="AW114" s="110" t="str">
        <f>'W16 Version 1'!N37</f>
        <v>MTVL</v>
      </c>
      <c r="AX114" s="110" t="str">
        <f>'W16 Version 1'!R37</f>
        <v>TSGB</v>
      </c>
      <c r="AY114" s="110" t="str">
        <f>'W16 Version 1'!AB37</f>
        <v>WSV</v>
      </c>
      <c r="AZ114" s="110" t="str">
        <f>'W16 Version 1'!AF37</f>
        <v>TOWE</v>
      </c>
      <c r="BA114" s="110" t="str">
        <f>'W16 Version 1'!AI37</f>
        <v>WSV</v>
      </c>
      <c r="BB114" s="35" t="str">
        <f t="shared" si="2"/>
        <v>W16</v>
      </c>
      <c r="BC114" s="32">
        <v>45823</v>
      </c>
      <c r="BD114" s="29" t="str">
        <f t="shared" si="3"/>
        <v xml:space="preserve">AHRN / Feld </v>
      </c>
    </row>
    <row r="115" spans="44:56" x14ac:dyDescent="0.2">
      <c r="AR115" s="35" t="str">
        <f>'W16 Version 1'!A38</f>
        <v>W16</v>
      </c>
      <c r="AS115" s="29">
        <f>'W16 Version 1'!D38</f>
        <v>12</v>
      </c>
      <c r="AT115" s="58" t="str">
        <f>'W16 Version 1'!F38</f>
        <v>B</v>
      </c>
      <c r="AU115" s="109" t="str">
        <f>'W16 Version 1'!I38</f>
        <v>15:00</v>
      </c>
      <c r="AV115" s="110">
        <f>'W16 Version 1'!L38</f>
        <v>2</v>
      </c>
      <c r="AW115" s="110" t="str">
        <f>'W16 Version 1'!N38</f>
        <v>ATSV</v>
      </c>
      <c r="AX115" s="110" t="str">
        <f>'W16 Version 1'!R38</f>
        <v>EMTV</v>
      </c>
      <c r="AY115" s="110" t="str">
        <f>'W16 Version 1'!AB38</f>
        <v>MTVL</v>
      </c>
      <c r="AZ115" s="110" t="str">
        <f>'W16 Version 1'!AF38</f>
        <v>TSGB</v>
      </c>
      <c r="BA115" s="110" t="str">
        <f>'W16 Version 1'!AI38</f>
        <v>TOWE</v>
      </c>
      <c r="BB115" s="35" t="str">
        <f t="shared" si="2"/>
        <v>W16</v>
      </c>
      <c r="BC115" s="32">
        <v>45823</v>
      </c>
      <c r="BD115" s="29" t="str">
        <f t="shared" si="3"/>
        <v xml:space="preserve">AHRN / Feld </v>
      </c>
    </row>
    <row r="116" spans="44:56" x14ac:dyDescent="0.2">
      <c r="AR116" s="35" t="str">
        <f>'W16 Version 1'!A41</f>
        <v>W16</v>
      </c>
      <c r="AS116" s="29">
        <f>'W16 Version 1'!D41</f>
        <v>13</v>
      </c>
      <c r="AT116" s="58" t="str">
        <f>'W16 Version 1'!F41</f>
        <v>C</v>
      </c>
      <c r="AU116" s="109" t="str">
        <f>'W16 Version 1'!I41</f>
        <v>16:15</v>
      </c>
      <c r="AV116" s="110">
        <f>'W16 Version 1'!L41</f>
        <v>1</v>
      </c>
      <c r="AW116" s="110" t="str">
        <f>'W16 Version 1'!N41</f>
        <v>A4</v>
      </c>
      <c r="AX116" s="110" t="str">
        <f>'W16 Version 1'!R41</f>
        <v>B4</v>
      </c>
      <c r="AY116" s="110" t="str">
        <f>'W16 Version 1'!AB41</f>
        <v>MTVL</v>
      </c>
      <c r="AZ116" s="110" t="str">
        <f>'W16 Version 1'!AF41</f>
        <v>TOWE</v>
      </c>
      <c r="BA116" s="110" t="str">
        <f>'W16 Version 1'!AI41</f>
        <v>A4/B4</v>
      </c>
      <c r="BB116" s="35" t="str">
        <f t="shared" si="2"/>
        <v>W16</v>
      </c>
      <c r="BC116" s="32">
        <v>45823</v>
      </c>
      <c r="BD116" s="29" t="str">
        <f t="shared" si="3"/>
        <v xml:space="preserve">AHRN / Feld </v>
      </c>
    </row>
    <row r="117" spans="44:56" x14ac:dyDescent="0.2">
      <c r="AR117" s="35" t="str">
        <f>'W16 Version 1'!A42</f>
        <v>W16</v>
      </c>
      <c r="AS117" s="29">
        <f>'W16 Version 1'!D42</f>
        <v>14</v>
      </c>
      <c r="AT117" s="58" t="str">
        <f>'W16 Version 1'!F42</f>
        <v>C</v>
      </c>
      <c r="AU117" s="109" t="str">
        <f>'W16 Version 1'!I42</f>
        <v>16:15</v>
      </c>
      <c r="AV117" s="110">
        <f>'W16 Version 1'!L42</f>
        <v>2</v>
      </c>
      <c r="AW117" s="110" t="str">
        <f>'W16 Version 1'!N42</f>
        <v>A3</v>
      </c>
      <c r="AX117" s="110" t="str">
        <f>'W16 Version 1'!R42</f>
        <v>B3</v>
      </c>
      <c r="AY117" s="110" t="str">
        <f>'W16 Version 1'!AB42</f>
        <v>TSGB</v>
      </c>
      <c r="AZ117" s="110" t="str">
        <f>'W16 Version 1'!AF42</f>
        <v>WSV</v>
      </c>
      <c r="BA117" s="110" t="str">
        <f>'W16 Version 1'!AI42</f>
        <v>A3/B3</v>
      </c>
      <c r="BB117" s="35" t="str">
        <f t="shared" si="2"/>
        <v>W16</v>
      </c>
      <c r="BC117" s="32">
        <v>45823</v>
      </c>
      <c r="BD117" s="29" t="str">
        <f t="shared" si="3"/>
        <v xml:space="preserve">AHRN / Feld </v>
      </c>
    </row>
    <row r="118" spans="44:56" x14ac:dyDescent="0.2">
      <c r="AR118" s="35" t="str">
        <f>'W16 Version 1'!A43</f>
        <v>W16</v>
      </c>
      <c r="AS118" s="29">
        <f>'W16 Version 1'!D43</f>
        <v>15</v>
      </c>
      <c r="AT118" s="58" t="str">
        <f>'W16 Version 1'!F43</f>
        <v>C</v>
      </c>
      <c r="AU118" s="109" t="str">
        <f>'W16 Version 1'!I43</f>
        <v>17:30</v>
      </c>
      <c r="AV118" s="110">
        <f>'W16 Version 1'!L43</f>
        <v>1</v>
      </c>
      <c r="AW118" s="110" t="str">
        <f>'W16 Version 1'!N43</f>
        <v>B4</v>
      </c>
      <c r="AX118" s="110" t="str">
        <f>'W16 Version 1'!R43</f>
        <v>A3</v>
      </c>
      <c r="AY118" s="110" t="str">
        <f>'W16 Version 1'!AB43</f>
        <v>TOWE</v>
      </c>
      <c r="AZ118" s="110" t="str">
        <f>'W16 Version 1'!AF43</f>
        <v>MTVL</v>
      </c>
      <c r="BA118" s="110" t="str">
        <f>'W16 Version 1'!AI43</f>
        <v>B4/A3</v>
      </c>
      <c r="BB118" s="35" t="str">
        <f t="shared" si="2"/>
        <v>W16</v>
      </c>
      <c r="BC118" s="32">
        <v>45823</v>
      </c>
      <c r="BD118" s="29" t="str">
        <f t="shared" si="3"/>
        <v xml:space="preserve">AHRN / Feld </v>
      </c>
    </row>
    <row r="119" spans="44:56" x14ac:dyDescent="0.2">
      <c r="AR119" s="35" t="str">
        <f>'W16 Version 1'!A44</f>
        <v>W16</v>
      </c>
      <c r="AS119" s="29">
        <f>'W16 Version 1'!D44</f>
        <v>16</v>
      </c>
      <c r="AT119" s="58" t="str">
        <f>'W16 Version 1'!F44</f>
        <v>C</v>
      </c>
      <c r="AU119" s="109" t="str">
        <f>'W16 Version 1'!I44</f>
        <v>17:30</v>
      </c>
      <c r="AV119" s="110">
        <f>'W16 Version 1'!L44</f>
        <v>2</v>
      </c>
      <c r="AW119" s="110" t="str">
        <f>'W16 Version 1'!N44</f>
        <v>B3</v>
      </c>
      <c r="AX119" s="110" t="str">
        <f>'W16 Version 1'!R44</f>
        <v>A4</v>
      </c>
      <c r="AY119" s="110" t="str">
        <f>'W16 Version 1'!AB44</f>
        <v>WSV</v>
      </c>
      <c r="AZ119" s="110" t="str">
        <f>'W16 Version 1'!AF44</f>
        <v>TSGB</v>
      </c>
      <c r="BA119" s="110" t="str">
        <f>'W16 Version 1'!AI44</f>
        <v>B3/A4</v>
      </c>
      <c r="BB119" s="35" t="str">
        <f t="shared" si="2"/>
        <v>W16</v>
      </c>
      <c r="BC119" s="32">
        <v>45823</v>
      </c>
      <c r="BD119" s="29" t="str">
        <f t="shared" si="3"/>
        <v xml:space="preserve">AHRN / Feld </v>
      </c>
    </row>
    <row r="120" spans="44:56" x14ac:dyDescent="0.2">
      <c r="AR120" s="35"/>
      <c r="AT120" s="131"/>
      <c r="AU120" s="109"/>
      <c r="AV120" s="110"/>
      <c r="AW120" s="110"/>
      <c r="AX120" s="110"/>
      <c r="AY120" s="110"/>
      <c r="AZ120" s="110"/>
      <c r="BA120" s="110"/>
      <c r="BB120" s="35"/>
      <c r="BC120" s="32"/>
    </row>
    <row r="121" spans="44:56" x14ac:dyDescent="0.2">
      <c r="AR121" s="35"/>
      <c r="AT121" s="131"/>
      <c r="AU121" s="109"/>
      <c r="AV121" s="110"/>
      <c r="AW121" s="110"/>
      <c r="AX121" s="110"/>
      <c r="AY121" s="110"/>
      <c r="AZ121" s="110"/>
      <c r="BA121" s="110"/>
      <c r="BB121" s="35"/>
      <c r="BC121" s="32"/>
    </row>
    <row r="122" spans="44:56" x14ac:dyDescent="0.2">
      <c r="AR122" s="35"/>
      <c r="AT122" s="131"/>
      <c r="AU122" s="109"/>
      <c r="AV122" s="110"/>
      <c r="AW122" s="110"/>
      <c r="AX122" s="110"/>
      <c r="AY122" s="110"/>
      <c r="AZ122" s="110"/>
      <c r="BA122" s="110"/>
      <c r="BB122" s="35"/>
      <c r="BC122" s="32"/>
    </row>
    <row r="123" spans="44:56" x14ac:dyDescent="0.2">
      <c r="AR123" s="35"/>
      <c r="AT123" s="131"/>
      <c r="AU123" s="109"/>
      <c r="AV123" s="110"/>
      <c r="AW123" s="110"/>
      <c r="AX123" s="110"/>
      <c r="AY123" s="110"/>
      <c r="AZ123" s="110"/>
      <c r="BA123" s="110"/>
      <c r="BB123" s="35"/>
      <c r="BC123" s="32"/>
    </row>
    <row r="124" spans="44:56" x14ac:dyDescent="0.2">
      <c r="AR124" s="35"/>
      <c r="AT124" s="131"/>
      <c r="AU124" s="109"/>
      <c r="AV124" s="110"/>
      <c r="AW124" s="110"/>
      <c r="AX124" s="110"/>
      <c r="AY124" s="110"/>
      <c r="AZ124" s="110"/>
      <c r="BA124" s="110"/>
      <c r="BB124" s="35"/>
      <c r="BC124" s="32"/>
    </row>
    <row r="125" spans="44:56" x14ac:dyDescent="0.2">
      <c r="AR125" s="35"/>
      <c r="AT125" s="131"/>
      <c r="AU125" s="109"/>
      <c r="AV125" s="110"/>
      <c r="AW125" s="110"/>
      <c r="AX125" s="110"/>
      <c r="AY125" s="110"/>
      <c r="AZ125" s="110"/>
      <c r="BA125" s="110"/>
      <c r="BB125" s="35"/>
      <c r="BC125" s="32"/>
    </row>
    <row r="126" spans="44:56" x14ac:dyDescent="0.2">
      <c r="AR126" s="35"/>
      <c r="AT126" s="131"/>
      <c r="AU126" s="109"/>
      <c r="AV126" s="110"/>
      <c r="AW126" s="110"/>
      <c r="AX126" s="110"/>
      <c r="AY126" s="110"/>
      <c r="AZ126" s="110"/>
      <c r="BA126" s="110"/>
      <c r="BB126" s="35"/>
      <c r="BC126" s="32"/>
    </row>
    <row r="127" spans="44:56" x14ac:dyDescent="0.2">
      <c r="AR127" s="35"/>
      <c r="AT127" s="131"/>
      <c r="AU127" s="109"/>
      <c r="AV127" s="110"/>
      <c r="AW127" s="110"/>
      <c r="AX127" s="110"/>
      <c r="AY127" s="110"/>
      <c r="AZ127" s="110"/>
      <c r="BA127" s="110"/>
      <c r="BB127" s="35"/>
      <c r="BC127" s="32"/>
    </row>
    <row r="128" spans="44:56" x14ac:dyDescent="0.2">
      <c r="AR128" s="35"/>
      <c r="AT128" s="131"/>
      <c r="AU128" s="109"/>
      <c r="AV128" s="110"/>
      <c r="AW128" s="110"/>
      <c r="AX128" s="110"/>
      <c r="AY128" s="110"/>
      <c r="AZ128" s="110"/>
      <c r="BA128" s="110"/>
      <c r="BB128" s="35"/>
      <c r="BC128" s="32"/>
    </row>
    <row r="129" spans="44:55" x14ac:dyDescent="0.2">
      <c r="AR129" s="35"/>
      <c r="AT129" s="131"/>
      <c r="AU129" s="109"/>
      <c r="AV129" s="110"/>
      <c r="AW129" s="110"/>
      <c r="AX129" s="110"/>
      <c r="AY129" s="110"/>
      <c r="AZ129" s="110"/>
      <c r="BA129" s="110"/>
      <c r="BB129" s="35"/>
      <c r="BC129" s="32"/>
    </row>
    <row r="130" spans="44:55" x14ac:dyDescent="0.2">
      <c r="AR130" s="35"/>
      <c r="AT130" s="131"/>
      <c r="AU130" s="109"/>
      <c r="AV130" s="110"/>
      <c r="AW130" s="110"/>
      <c r="AX130" s="110"/>
      <c r="AY130" s="110"/>
      <c r="AZ130" s="110"/>
      <c r="BA130" s="110"/>
      <c r="BB130" s="35"/>
      <c r="BC130" s="32"/>
    </row>
    <row r="131" spans="44:55" x14ac:dyDescent="0.2">
      <c r="AR131" s="35"/>
      <c r="AT131" s="131"/>
      <c r="AU131" s="109"/>
      <c r="AV131" s="110"/>
      <c r="AW131" s="110"/>
      <c r="AX131" s="110"/>
      <c r="AY131" s="110"/>
      <c r="AZ131" s="110"/>
      <c r="BA131" s="110"/>
      <c r="BB131" s="35"/>
      <c r="BC131" s="32"/>
    </row>
    <row r="132" spans="44:55" x14ac:dyDescent="0.2">
      <c r="AR132" s="35"/>
      <c r="AT132" s="131"/>
      <c r="AU132" s="109"/>
      <c r="AV132" s="110"/>
      <c r="AW132" s="110"/>
      <c r="AX132" s="110"/>
      <c r="AY132" s="110"/>
      <c r="AZ132" s="110"/>
      <c r="BA132" s="110"/>
      <c r="BB132" s="35"/>
      <c r="BC132" s="32"/>
    </row>
    <row r="133" spans="44:55" x14ac:dyDescent="0.2">
      <c r="AR133" s="35"/>
      <c r="AT133" s="131"/>
      <c r="AU133" s="109"/>
      <c r="AV133" s="110"/>
      <c r="AW133" s="110"/>
      <c r="AX133" s="110"/>
      <c r="AY133" s="110"/>
      <c r="AZ133" s="110"/>
      <c r="BA133" s="110"/>
      <c r="BB133" s="35"/>
      <c r="BC133" s="32"/>
    </row>
    <row r="134" spans="44:55" x14ac:dyDescent="0.2">
      <c r="AR134" s="35"/>
      <c r="AT134" s="131"/>
      <c r="AU134" s="109"/>
      <c r="AV134" s="110"/>
      <c r="AW134" s="110"/>
      <c r="AX134" s="110"/>
      <c r="AY134" s="110"/>
      <c r="AZ134" s="110"/>
      <c r="BA134" s="110"/>
      <c r="BB134" s="35"/>
      <c r="BC134" s="32"/>
    </row>
    <row r="135" spans="44:55" x14ac:dyDescent="0.2">
      <c r="AR135" s="35"/>
      <c r="AT135" s="131"/>
      <c r="AU135" s="109"/>
      <c r="AV135" s="110"/>
      <c r="AW135" s="110"/>
      <c r="AX135" s="110"/>
      <c r="AY135" s="110"/>
      <c r="AZ135" s="110"/>
      <c r="BA135" s="110"/>
      <c r="BB135" s="35"/>
      <c r="BC135" s="32"/>
    </row>
    <row r="136" spans="44:55" x14ac:dyDescent="0.2">
      <c r="AR136" s="35"/>
      <c r="AT136" s="131"/>
      <c r="AU136" s="109"/>
      <c r="AV136" s="110"/>
      <c r="AW136" s="110"/>
      <c r="AX136" s="110"/>
      <c r="AY136" s="110"/>
      <c r="AZ136" s="110"/>
      <c r="BA136" s="110"/>
      <c r="BB136" s="35"/>
      <c r="BC136" s="32"/>
    </row>
    <row r="137" spans="44:55" x14ac:dyDescent="0.2">
      <c r="AR137" s="35"/>
      <c r="AT137" s="131"/>
      <c r="AU137" s="109"/>
      <c r="AV137" s="110"/>
      <c r="AW137" s="110"/>
      <c r="AX137" s="110"/>
      <c r="AY137" s="110"/>
      <c r="AZ137" s="110"/>
      <c r="BA137" s="110"/>
      <c r="BB137" s="35"/>
      <c r="BC137" s="32"/>
    </row>
    <row r="138" spans="44:55" x14ac:dyDescent="0.2">
      <c r="AR138" s="35"/>
      <c r="AT138" s="131"/>
      <c r="AU138" s="109"/>
      <c r="AV138" s="110"/>
      <c r="AW138" s="110"/>
      <c r="AX138" s="110"/>
      <c r="AY138" s="110"/>
      <c r="AZ138" s="110"/>
      <c r="BA138" s="110"/>
      <c r="BB138" s="35"/>
      <c r="BC138" s="32"/>
    </row>
    <row r="139" spans="44:55" x14ac:dyDescent="0.2">
      <c r="AR139" s="35"/>
      <c r="AT139" s="131"/>
      <c r="AU139" s="109"/>
      <c r="AV139" s="110"/>
      <c r="AW139" s="110"/>
      <c r="AX139" s="110"/>
      <c r="AY139" s="110"/>
      <c r="AZ139" s="110"/>
      <c r="BA139" s="110"/>
      <c r="BB139" s="35"/>
      <c r="BC139" s="32"/>
    </row>
    <row r="140" spans="44:55" x14ac:dyDescent="0.2">
      <c r="AR140" s="35"/>
      <c r="AT140" s="131"/>
      <c r="AU140" s="109"/>
      <c r="AV140" s="110"/>
      <c r="AW140" s="110"/>
      <c r="AX140" s="110"/>
      <c r="AY140" s="110"/>
      <c r="AZ140" s="110"/>
      <c r="BA140" s="110"/>
      <c r="BB140" s="35"/>
      <c r="BC140" s="32"/>
    </row>
    <row r="141" spans="44:55" x14ac:dyDescent="0.2">
      <c r="AR141" s="35"/>
      <c r="AT141" s="131"/>
      <c r="AU141" s="109"/>
      <c r="AV141" s="110"/>
      <c r="AW141" s="110"/>
      <c r="AX141" s="110"/>
      <c r="AY141" s="110"/>
      <c r="AZ141" s="110"/>
      <c r="BA141" s="110"/>
      <c r="BB141" s="35"/>
      <c r="BC141" s="32"/>
    </row>
    <row r="142" spans="44:55" x14ac:dyDescent="0.2">
      <c r="AR142" s="35"/>
      <c r="AT142" s="131"/>
      <c r="AU142" s="109"/>
      <c r="AV142" s="110"/>
      <c r="AW142" s="110"/>
      <c r="AX142" s="110"/>
      <c r="AY142" s="110"/>
      <c r="AZ142" s="110"/>
      <c r="BA142" s="110"/>
      <c r="BB142" s="35"/>
      <c r="BC142" s="32"/>
    </row>
    <row r="143" spans="44:55" x14ac:dyDescent="0.2">
      <c r="AR143" s="35"/>
      <c r="AT143" s="131"/>
      <c r="AU143" s="109"/>
      <c r="AV143" s="110"/>
      <c r="AW143" s="110"/>
      <c r="AX143" s="110"/>
      <c r="AY143" s="110"/>
      <c r="AZ143" s="110"/>
      <c r="BA143" s="110"/>
      <c r="BB143" s="35"/>
      <c r="BC143" s="32"/>
    </row>
    <row r="144" spans="44:55" x14ac:dyDescent="0.2">
      <c r="AR144" s="35"/>
      <c r="AT144" s="131"/>
      <c r="AU144" s="109"/>
      <c r="AV144" s="110"/>
      <c r="AW144" s="110"/>
      <c r="AX144" s="110"/>
      <c r="AY144" s="110"/>
      <c r="AZ144" s="110"/>
      <c r="BA144" s="110"/>
      <c r="BB144" s="35"/>
      <c r="BC144" s="32"/>
    </row>
    <row r="145" spans="44:55" x14ac:dyDescent="0.2">
      <c r="AR145" s="35"/>
      <c r="AT145" s="131"/>
      <c r="AU145" s="109"/>
      <c r="AV145" s="110"/>
      <c r="AW145" s="110"/>
      <c r="AX145" s="110"/>
      <c r="AY145" s="110"/>
      <c r="AZ145" s="110"/>
      <c r="BA145" s="110"/>
      <c r="BB145" s="35"/>
      <c r="BC145" s="32"/>
    </row>
    <row r="146" spans="44:55" x14ac:dyDescent="0.2">
      <c r="AR146" s="35"/>
      <c r="AT146" s="131"/>
      <c r="AU146" s="109"/>
      <c r="AV146" s="110"/>
      <c r="AW146" s="110"/>
      <c r="AX146" s="110"/>
      <c r="AY146" s="110"/>
      <c r="AZ146" s="110"/>
      <c r="BA146" s="110"/>
      <c r="BB146" s="35"/>
      <c r="BC146" s="32"/>
    </row>
    <row r="147" spans="44:55" x14ac:dyDescent="0.2">
      <c r="AR147" s="35"/>
      <c r="AT147" s="131"/>
      <c r="AU147" s="109"/>
      <c r="AV147" s="110"/>
      <c r="AW147" s="110"/>
      <c r="AX147" s="110"/>
      <c r="AY147" s="110"/>
      <c r="AZ147" s="110"/>
      <c r="BA147" s="110"/>
      <c r="BB147" s="35"/>
      <c r="BC147" s="32"/>
    </row>
    <row r="148" spans="44:55" x14ac:dyDescent="0.2">
      <c r="AR148" s="35"/>
      <c r="AT148" s="131"/>
      <c r="AU148" s="109"/>
      <c r="AV148" s="110"/>
      <c r="AW148" s="110"/>
      <c r="AX148" s="110"/>
      <c r="AY148" s="110"/>
      <c r="AZ148" s="110"/>
      <c r="BA148" s="110"/>
      <c r="BB148" s="35"/>
      <c r="BC148" s="32"/>
    </row>
    <row r="149" spans="44:55" x14ac:dyDescent="0.2">
      <c r="AR149" s="35"/>
      <c r="AT149" s="131"/>
      <c r="AU149" s="109"/>
      <c r="AV149" s="110"/>
      <c r="AW149" s="110"/>
      <c r="AX149" s="110"/>
      <c r="AY149" s="110"/>
      <c r="AZ149" s="110"/>
      <c r="BA149" s="110"/>
      <c r="BB149" s="35"/>
      <c r="BC149" s="32"/>
    </row>
    <row r="150" spans="44:55" x14ac:dyDescent="0.2">
      <c r="AR150" s="35"/>
      <c r="AT150" s="131"/>
      <c r="AU150" s="109"/>
      <c r="AV150" s="110"/>
      <c r="AW150" s="110"/>
      <c r="AX150" s="110"/>
      <c r="AY150" s="110"/>
      <c r="AZ150" s="110"/>
      <c r="BA150" s="110"/>
      <c r="BB150" s="35"/>
      <c r="BC150" s="32"/>
    </row>
    <row r="151" spans="44:55" x14ac:dyDescent="0.2">
      <c r="AR151" s="35"/>
      <c r="AT151" s="131"/>
      <c r="AU151" s="109"/>
      <c r="AV151" s="110"/>
      <c r="AW151" s="110"/>
      <c r="AX151" s="110"/>
      <c r="AY151" s="110"/>
      <c r="AZ151" s="110"/>
      <c r="BA151" s="110"/>
      <c r="BB151" s="35"/>
      <c r="BC151" s="32"/>
    </row>
  </sheetData>
  <sheetProtection sheet="1" selectLockedCells="1"/>
  <mergeCells count="223"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</mergeCells>
  <dataValidations count="1">
    <dataValidation type="list" allowBlank="1" showInputMessage="1" showErrorMessage="1" sqref="H1:P1" xr:uid="{9482AD61-F294-40A9-BD39-D05D8619CC45}">
      <formula1>$AS$104:$AS$119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1E7FFD-2ECB-4F8B-AA98-EF7C669C52AF}"/>
</file>

<file path=customXml/itemProps2.xml><?xml version="1.0" encoding="utf-8"?>
<ds:datastoreItem xmlns:ds="http://schemas.openxmlformats.org/officeDocument/2006/customXml" ds:itemID="{D43CB2AA-5976-4E53-A8F8-7823B913C184}"/>
</file>

<file path=customXml/itemProps3.xml><?xml version="1.0" encoding="utf-8"?>
<ds:datastoreItem xmlns:ds="http://schemas.openxmlformats.org/officeDocument/2006/customXml" ds:itemID="{D8CACF18-802C-4168-ADAB-D7FE0CCA48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W16 Version 1</vt:lpstr>
      <vt:lpstr>SBB zum Ausdrucken</vt:lpstr>
      <vt:lpstr>'SBB zum Ausdrucken'!Druckbereich</vt:lpstr>
      <vt:lpstr>'W16 Version 1'!Druckbereich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2025-05-27T15:19:52Z</cp:lastPrinted>
  <dcterms:created xsi:type="dcterms:W3CDTF">2025-05-27T14:27:30Z</dcterms:created>
  <dcterms:modified xsi:type="dcterms:W3CDTF">2025-05-28T07:26:57Z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2025-05-27T14:27:34Z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1d9b486a-cec9-4bcc-8c1c-0bf4561dffaa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