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ystem.local\dfs\SI2Usr\U011562\Home\Download\"/>
    </mc:Choice>
  </mc:AlternateContent>
  <xr:revisionPtr revIDLastSave="0" documentId="13_ncr:1_{3C8EF909-6283-4C57-A808-1BDD1C6C1C72}" xr6:coauthVersionLast="47" xr6:coauthVersionMax="47" xr10:uidLastSave="{00000000-0000-0000-0000-000000000000}"/>
  <bookViews>
    <workbookView xWindow="-108" yWindow="-108" windowWidth="23256" windowHeight="12456" tabRatio="785" firstSheet="1" activeTab="1" xr2:uid="{50328D07-703A-46D6-AC01-B8FA5C2D78AB}"/>
  </bookViews>
  <sheets>
    <sheet name="Daten Allgemeine Daten" sheetId="32" state="hidden" r:id="rId1"/>
    <sheet name="Startseite" sheetId="30" r:id="rId2"/>
    <sheet name="Allgemeine Daten" sheetId="11" r:id="rId3"/>
    <sheet name="DSGVO Allgemein Ausdruck" sheetId="34" r:id="rId4"/>
    <sheet name="E-Mail Aktuell" sheetId="31" r:id="rId5"/>
    <sheet name="Schiedsrichter" sheetId="29" r:id="rId6"/>
    <sheet name="DSGVO SR Ausdruck" sheetId="36" r:id="rId7"/>
    <sheet name="Alle (außer Sonder)" sheetId="6" r:id="rId8"/>
    <sheet name="Pokal + SEN" sheetId="39" r:id="rId9"/>
    <sheet name="Anzahl Mannschaften" sheetId="40" r:id="rId10"/>
    <sheet name="Gesamt" sheetId="1" state="hidden" r:id="rId11"/>
    <sheet name="Listen Daten" sheetId="10" state="hidden" r:id="rId12"/>
  </sheets>
  <definedNames>
    <definedName name="_xlnm._FilterDatabase" localSheetId="5" hidden="1">Schiedsrichter!$B$12:$J$191</definedName>
    <definedName name="Anschriften" localSheetId="3">'DSGVO Allgemein Ausdruck'!$A$1</definedName>
    <definedName name="Anschriften" localSheetId="6">'DSGVO SR Ausdruck'!$A$1</definedName>
    <definedName name="Anschriften" localSheetId="4">'E-Mail Aktuell'!$A$1</definedName>
    <definedName name="Anschriften">'Allgemeine Daten'!$A$1</definedName>
    <definedName name="Ansprechpartner">'Listen Daten'!$N$4:$N$13</definedName>
    <definedName name="Ansprechpartner2">'Listen Daten'!$N$3:$N$12</definedName>
    <definedName name="AuswahlSonder">'Listen Daten'!$A$37:$A$45</definedName>
    <definedName name="AuswahlTeams">'Listen Daten'!$A$3:$A$23</definedName>
    <definedName name="_xlnm.Print_Area" localSheetId="7">'Alle (außer Sonder)'!$A$1</definedName>
    <definedName name="_xlnm.Print_Area" localSheetId="2">'Allgemeine Daten'!$A$1:$D$5</definedName>
    <definedName name="_xlnm.Print_Area" localSheetId="9">'Anzahl Mannschaften'!$A$6:$N$57</definedName>
    <definedName name="_xlnm.Print_Area" localSheetId="0">'Daten Allgemeine Daten'!$C$1</definedName>
    <definedName name="_xlnm.Print_Area" localSheetId="3">'DSGVO Allgemein Ausdruck'!$A$9:$I$56</definedName>
    <definedName name="_xlnm.Print_Area" localSheetId="6">'DSGVO SR Ausdruck'!$A$9:$I$56</definedName>
    <definedName name="_xlnm.Print_Area" localSheetId="4">'E-Mail Aktuell'!$A$6:$H$93</definedName>
    <definedName name="_xlnm.Print_Area" localSheetId="10">Gesamt!$A$1</definedName>
    <definedName name="_xlnm.Print_Area" localSheetId="11">'Listen Daten'!$A$1:$A$2</definedName>
    <definedName name="_xlnm.Print_Area" localSheetId="8">'Pokal + SEN'!$A$1</definedName>
    <definedName name="_xlnm.Print_Area" localSheetId="5">Schiedsrichter!$A$6:$J$191</definedName>
    <definedName name="_xlnm.Print_Area" localSheetId="1">Startseite!$A$1</definedName>
    <definedName name="_xlnm.Print_Titles" localSheetId="7">'Alle (außer Sonder)'!$6:$8</definedName>
    <definedName name="_xlnm.Print_Titles" localSheetId="2">'Allgemeine Daten'!$6:$8</definedName>
    <definedName name="_xlnm.Print_Titles" localSheetId="9">'Anzahl Mannschaften'!$6:$7</definedName>
    <definedName name="_xlnm.Print_Titles" localSheetId="4">'E-Mail Aktuell'!$6:$9</definedName>
    <definedName name="_xlnm.Print_Titles" localSheetId="8">'Pokal + SEN'!$6:$8</definedName>
    <definedName name="_xlnm.Print_Titles" localSheetId="5">Schiedsrichter!$6:$12</definedName>
    <definedName name="e">'Listen Daten'!$B$4:$B$5</definedName>
    <definedName name="Erwachsene">'Listen Daten'!$B$3:$B$5</definedName>
    <definedName name="Erwachsene2">'Listen Daten'!$B$3:$B$5</definedName>
    <definedName name="ErwachseneListe">'Listen Daten'!$B$4:$B$5</definedName>
    <definedName name="JugendL_B">'Listen Daten'!$G$3:$G$6</definedName>
    <definedName name="LigaDamen">'Listen Daten'!$F$4:$F$6</definedName>
    <definedName name="LigaDamen2">'Listen Daten'!$F$3:$F$6</definedName>
    <definedName name="LigaHerren">'Listen Daten'!$D$4:$D$7</definedName>
    <definedName name="LigaHerren2">'Listen Daten'!$D$3:$D$7</definedName>
    <definedName name="LigaJugend">'Listen Daten'!$G$4:$G$7</definedName>
    <definedName name="LigaJugend2">'Listen Daten'!$H$4:$H$8</definedName>
    <definedName name="LigaJung">'Listen Daten'!$L$4:$L$5</definedName>
    <definedName name="LigaJung2">'Listen Daten'!$H$3:$H$8</definedName>
    <definedName name="LigaMixed2">'Listen Daten'!$I$3:$I$9</definedName>
    <definedName name="LigaPokal2">'Listen Daten'!$J$3:$J$6</definedName>
    <definedName name="LigenPokal2">'Listen Daten'!$K$3:$K$9</definedName>
    <definedName name="o">'Listen Daten'!$C$4:$C$12</definedName>
    <definedName name="Ordnungszahl">'Listen Daten'!$C$4:$C$12</definedName>
    <definedName name="Ordnungszahl2">'Listen Daten'!$C$3:$C$13</definedName>
    <definedName name="Schiedsrichter">Schiedsrichter!$A$1</definedName>
    <definedName name="SR_Liste">'Listen Daten'!$T$3:$T$63</definedName>
    <definedName name="Startseite">Startseite!$B$1</definedName>
    <definedName name="Text1" localSheetId="2">'Allgemeine Daten'!#REF!</definedName>
    <definedName name="Text1" localSheetId="3">'DSGVO Allgemein Ausdruck'!#REF!</definedName>
    <definedName name="Text1" localSheetId="6">'DSGVO SR Ausdruck'!#REF!</definedName>
    <definedName name="Text1" localSheetId="4">'E-Mail Aktuell'!$C$13</definedName>
    <definedName name="Text1" localSheetId="5">Schiedsrichter!#REF!</definedName>
    <definedName name="Text2" localSheetId="2">'Allgemeine Daten'!#REF!</definedName>
    <definedName name="Text2" localSheetId="3">'DSGVO Allgemein Ausdruck'!#REF!</definedName>
    <definedName name="Text2" localSheetId="6">'DSGVO SR Ausdruck'!#REF!</definedName>
    <definedName name="Text2" localSheetId="4">'E-Mail Aktuell'!#REF!</definedName>
    <definedName name="Text2" localSheetId="5">Schiedsrichter!#REF!</definedName>
    <definedName name="Text3" localSheetId="2">'Allgemeine Daten'!#REF!</definedName>
    <definedName name="Text3" localSheetId="3">'DSGVO Allgemein Ausdruck'!#REF!</definedName>
    <definedName name="Text3" localSheetId="6">'DSGVO SR Ausdruck'!#REF!</definedName>
    <definedName name="Text3" localSheetId="4">'E-Mail Aktuell'!$C$15</definedName>
    <definedName name="Text3" localSheetId="5">Schiedsrichter!#REF!</definedName>
    <definedName name="Veröffentlichung">'Listen Daten'!$E$4:$E$5</definedName>
    <definedName name="Veröffentlichung2">'Listen Daten'!$E$3:$E$5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8" i="6" l="1"/>
  <c r="F684" i="6"/>
  <c r="F670" i="6"/>
  <c r="F656" i="6"/>
  <c r="F642" i="6"/>
  <c r="F628" i="6"/>
  <c r="F614" i="6"/>
  <c r="F600" i="6"/>
  <c r="F586" i="6"/>
  <c r="F572" i="6"/>
  <c r="F558" i="6"/>
  <c r="F544" i="6"/>
  <c r="F530" i="6"/>
  <c r="F516" i="6"/>
  <c r="F502" i="6"/>
  <c r="F488" i="6"/>
  <c r="F474" i="6"/>
  <c r="F460" i="6"/>
  <c r="F446" i="6"/>
  <c r="F432" i="6"/>
  <c r="F418" i="6"/>
  <c r="F404" i="6"/>
  <c r="F390" i="6"/>
  <c r="F376" i="6"/>
  <c r="F362" i="6"/>
  <c r="F348" i="6"/>
  <c r="F334" i="6"/>
  <c r="F320" i="6"/>
  <c r="F306" i="6"/>
  <c r="F292" i="6"/>
  <c r="F278" i="6"/>
  <c r="F264" i="6"/>
  <c r="F250" i="6"/>
  <c r="F236" i="6"/>
  <c r="F222" i="6"/>
  <c r="F208" i="6"/>
  <c r="F194" i="6"/>
  <c r="F180" i="6"/>
  <c r="F166" i="6"/>
  <c r="F152" i="6"/>
  <c r="F138" i="6"/>
  <c r="F124" i="6"/>
  <c r="F110" i="6"/>
  <c r="F96" i="6"/>
  <c r="F82" i="6"/>
  <c r="F68" i="6"/>
  <c r="F54" i="6"/>
  <c r="F40" i="6"/>
  <c r="F26" i="6"/>
  <c r="F12" i="6"/>
  <c r="Q21" i="10"/>
  <c r="Q22" i="10"/>
  <c r="R14" i="10"/>
  <c r="R15" i="10"/>
  <c r="R16" i="10"/>
  <c r="R17" i="10"/>
  <c r="R18" i="10"/>
  <c r="R19" i="10"/>
  <c r="R20" i="10"/>
  <c r="R13" i="10"/>
  <c r="Q17" i="10" l="1"/>
  <c r="K705" i="6"/>
  <c r="K704" i="6"/>
  <c r="K703" i="6"/>
  <c r="K702" i="6"/>
  <c r="K701" i="6"/>
  <c r="K699" i="6"/>
  <c r="C696" i="6"/>
  <c r="K691" i="6"/>
  <c r="K690" i="6"/>
  <c r="K689" i="6"/>
  <c r="K688" i="6"/>
  <c r="K687" i="6"/>
  <c r="K685" i="6"/>
  <c r="C682" i="6"/>
  <c r="K677" i="6"/>
  <c r="K676" i="6"/>
  <c r="K675" i="6"/>
  <c r="K674" i="6"/>
  <c r="K673" i="6"/>
  <c r="K671" i="6"/>
  <c r="C668" i="6"/>
  <c r="K663" i="6"/>
  <c r="K662" i="6"/>
  <c r="K661" i="6"/>
  <c r="K660" i="6"/>
  <c r="K659" i="6"/>
  <c r="K657" i="6"/>
  <c r="C654" i="6"/>
  <c r="K649" i="6"/>
  <c r="K648" i="6"/>
  <c r="K647" i="6"/>
  <c r="K646" i="6"/>
  <c r="K645" i="6"/>
  <c r="K643" i="6"/>
  <c r="C640" i="6"/>
  <c r="K635" i="6"/>
  <c r="K634" i="6"/>
  <c r="K633" i="6"/>
  <c r="K632" i="6"/>
  <c r="K631" i="6"/>
  <c r="K629" i="6"/>
  <c r="C626" i="6"/>
  <c r="K621" i="6"/>
  <c r="K620" i="6"/>
  <c r="K619" i="6"/>
  <c r="K618" i="6"/>
  <c r="K617" i="6"/>
  <c r="K615" i="6"/>
  <c r="C612" i="6"/>
  <c r="K607" i="6"/>
  <c r="K606" i="6"/>
  <c r="K605" i="6"/>
  <c r="K604" i="6"/>
  <c r="K603" i="6"/>
  <c r="K601" i="6"/>
  <c r="C598" i="6"/>
  <c r="K593" i="6"/>
  <c r="K592" i="6"/>
  <c r="K591" i="6"/>
  <c r="K590" i="6"/>
  <c r="K589" i="6"/>
  <c r="K587" i="6"/>
  <c r="C584" i="6"/>
  <c r="K579" i="6"/>
  <c r="K578" i="6"/>
  <c r="K577" i="6"/>
  <c r="K576" i="6"/>
  <c r="K575" i="6"/>
  <c r="K573" i="6"/>
  <c r="C570" i="6"/>
  <c r="K565" i="6"/>
  <c r="K564" i="6"/>
  <c r="K563" i="6"/>
  <c r="K562" i="6"/>
  <c r="K561" i="6"/>
  <c r="K559" i="6"/>
  <c r="C556" i="6"/>
  <c r="K551" i="6"/>
  <c r="K550" i="6"/>
  <c r="K549" i="6"/>
  <c r="K548" i="6"/>
  <c r="K547" i="6"/>
  <c r="K545" i="6"/>
  <c r="C542" i="6"/>
  <c r="K537" i="6"/>
  <c r="K536" i="6"/>
  <c r="K535" i="6"/>
  <c r="K534" i="6"/>
  <c r="K533" i="6"/>
  <c r="K531" i="6"/>
  <c r="C528" i="6"/>
  <c r="K523" i="6"/>
  <c r="K522" i="6"/>
  <c r="K521" i="6"/>
  <c r="K520" i="6"/>
  <c r="K519" i="6"/>
  <c r="K517" i="6"/>
  <c r="C514" i="6"/>
  <c r="K509" i="6"/>
  <c r="K508" i="6"/>
  <c r="K507" i="6"/>
  <c r="K506" i="6"/>
  <c r="K505" i="6"/>
  <c r="K503" i="6"/>
  <c r="C500" i="6"/>
  <c r="K495" i="6"/>
  <c r="K494" i="6"/>
  <c r="K493" i="6"/>
  <c r="K492" i="6"/>
  <c r="K491" i="6"/>
  <c r="K489" i="6"/>
  <c r="C486" i="6"/>
  <c r="K481" i="6"/>
  <c r="K480" i="6"/>
  <c r="K479" i="6"/>
  <c r="K478" i="6"/>
  <c r="K477" i="6"/>
  <c r="K475" i="6"/>
  <c r="C472" i="6"/>
  <c r="K467" i="6"/>
  <c r="K466" i="6"/>
  <c r="K465" i="6"/>
  <c r="K464" i="6"/>
  <c r="K463" i="6"/>
  <c r="K461" i="6"/>
  <c r="C458" i="6"/>
  <c r="K453" i="6"/>
  <c r="K452" i="6"/>
  <c r="K451" i="6"/>
  <c r="K450" i="6"/>
  <c r="K449" i="6"/>
  <c r="K447" i="6"/>
  <c r="C444" i="6"/>
  <c r="K439" i="6"/>
  <c r="K438" i="6"/>
  <c r="K437" i="6"/>
  <c r="K436" i="6"/>
  <c r="K435" i="6"/>
  <c r="K433" i="6"/>
  <c r="C430" i="6"/>
  <c r="K425" i="6"/>
  <c r="K424" i="6"/>
  <c r="K423" i="6"/>
  <c r="K422" i="6"/>
  <c r="K421" i="6"/>
  <c r="K419" i="6"/>
  <c r="C416" i="6"/>
  <c r="K411" i="6"/>
  <c r="K410" i="6"/>
  <c r="K409" i="6"/>
  <c r="K408" i="6"/>
  <c r="K407" i="6"/>
  <c r="K405" i="6"/>
  <c r="C402" i="6"/>
  <c r="K397" i="6"/>
  <c r="K396" i="6"/>
  <c r="K395" i="6"/>
  <c r="K394" i="6"/>
  <c r="K393" i="6"/>
  <c r="K391" i="6"/>
  <c r="C388" i="6"/>
  <c r="K383" i="6"/>
  <c r="K382" i="6"/>
  <c r="K381" i="6"/>
  <c r="K380" i="6"/>
  <c r="K379" i="6"/>
  <c r="K377" i="6"/>
  <c r="C374" i="6"/>
  <c r="K369" i="6"/>
  <c r="K368" i="6"/>
  <c r="K367" i="6"/>
  <c r="K366" i="6"/>
  <c r="K365" i="6"/>
  <c r="K363" i="6"/>
  <c r="C360" i="6"/>
  <c r="K355" i="6"/>
  <c r="K354" i="6"/>
  <c r="K353" i="6"/>
  <c r="K352" i="6"/>
  <c r="K351" i="6"/>
  <c r="K349" i="6"/>
  <c r="C346" i="6"/>
  <c r="K341" i="6"/>
  <c r="K340" i="6"/>
  <c r="K339" i="6"/>
  <c r="K338" i="6"/>
  <c r="K337" i="6"/>
  <c r="K335" i="6"/>
  <c r="C332" i="6"/>
  <c r="K327" i="6"/>
  <c r="K326" i="6"/>
  <c r="K325" i="6"/>
  <c r="K324" i="6"/>
  <c r="K323" i="6"/>
  <c r="K321" i="6"/>
  <c r="C318" i="6"/>
  <c r="K313" i="6"/>
  <c r="K312" i="6"/>
  <c r="K311" i="6"/>
  <c r="K310" i="6"/>
  <c r="K309" i="6"/>
  <c r="K307" i="6"/>
  <c r="C304" i="6"/>
  <c r="K299" i="6"/>
  <c r="K298" i="6"/>
  <c r="K297" i="6"/>
  <c r="K296" i="6"/>
  <c r="K295" i="6"/>
  <c r="K293" i="6"/>
  <c r="C290" i="6"/>
  <c r="K285" i="6"/>
  <c r="K284" i="6"/>
  <c r="K283" i="6"/>
  <c r="K282" i="6"/>
  <c r="K281" i="6"/>
  <c r="K279" i="6"/>
  <c r="C276" i="6"/>
  <c r="K271" i="6"/>
  <c r="K270" i="6"/>
  <c r="K269" i="6"/>
  <c r="K268" i="6"/>
  <c r="K267" i="6"/>
  <c r="K265" i="6"/>
  <c r="C262" i="6"/>
  <c r="K257" i="6"/>
  <c r="K256" i="6"/>
  <c r="K255" i="6"/>
  <c r="K254" i="6"/>
  <c r="K253" i="6"/>
  <c r="K251" i="6"/>
  <c r="C248" i="6"/>
  <c r="K243" i="6"/>
  <c r="K242" i="6"/>
  <c r="K241" i="6"/>
  <c r="K240" i="6"/>
  <c r="K239" i="6"/>
  <c r="K237" i="6"/>
  <c r="C234" i="6"/>
  <c r="K229" i="6"/>
  <c r="K228" i="6"/>
  <c r="K227" i="6"/>
  <c r="K226" i="6"/>
  <c r="K225" i="6"/>
  <c r="K223" i="6"/>
  <c r="C220" i="6"/>
  <c r="K215" i="6"/>
  <c r="K214" i="6"/>
  <c r="K213" i="6"/>
  <c r="K212" i="6"/>
  <c r="K211" i="6"/>
  <c r="K209" i="6"/>
  <c r="C206" i="6"/>
  <c r="K201" i="6"/>
  <c r="K200" i="6"/>
  <c r="K199" i="6"/>
  <c r="K198" i="6"/>
  <c r="K197" i="6"/>
  <c r="K195" i="6"/>
  <c r="C192" i="6"/>
  <c r="K187" i="6"/>
  <c r="K186" i="6"/>
  <c r="K185" i="6"/>
  <c r="K184" i="6"/>
  <c r="K183" i="6"/>
  <c r="K181" i="6"/>
  <c r="C178" i="6"/>
  <c r="K173" i="6"/>
  <c r="K172" i="6"/>
  <c r="K171" i="6"/>
  <c r="K170" i="6"/>
  <c r="K169" i="6"/>
  <c r="K167" i="6"/>
  <c r="C164" i="6"/>
  <c r="K159" i="6"/>
  <c r="K158" i="6"/>
  <c r="K157" i="6"/>
  <c r="K156" i="6"/>
  <c r="K155" i="6"/>
  <c r="K153" i="6"/>
  <c r="C150" i="6"/>
  <c r="K145" i="6"/>
  <c r="K144" i="6"/>
  <c r="K143" i="6"/>
  <c r="K142" i="6"/>
  <c r="K141" i="6"/>
  <c r="K139" i="6"/>
  <c r="C136" i="6"/>
  <c r="K131" i="6"/>
  <c r="K130" i="6"/>
  <c r="K129" i="6"/>
  <c r="K128" i="6"/>
  <c r="K127" i="6"/>
  <c r="K125" i="6"/>
  <c r="C122" i="6"/>
  <c r="K117" i="6"/>
  <c r="K116" i="6"/>
  <c r="K115" i="6"/>
  <c r="K114" i="6"/>
  <c r="K113" i="6"/>
  <c r="K111" i="6"/>
  <c r="C108" i="6"/>
  <c r="K103" i="6"/>
  <c r="K102" i="6"/>
  <c r="K101" i="6"/>
  <c r="K100" i="6"/>
  <c r="K99" i="6"/>
  <c r="K97" i="6"/>
  <c r="C94" i="6"/>
  <c r="K89" i="6"/>
  <c r="K88" i="6"/>
  <c r="K87" i="6"/>
  <c r="K86" i="6"/>
  <c r="K85" i="6"/>
  <c r="K83" i="6"/>
  <c r="C80" i="6"/>
  <c r="K75" i="6"/>
  <c r="K74" i="6"/>
  <c r="K73" i="6"/>
  <c r="K72" i="6"/>
  <c r="K71" i="6"/>
  <c r="K69" i="6"/>
  <c r="C66" i="6"/>
  <c r="K61" i="6"/>
  <c r="K60" i="6"/>
  <c r="K59" i="6"/>
  <c r="K58" i="6"/>
  <c r="K57" i="6"/>
  <c r="K55" i="6"/>
  <c r="C52" i="6"/>
  <c r="K47" i="6"/>
  <c r="K46" i="6"/>
  <c r="K45" i="6"/>
  <c r="K44" i="6"/>
  <c r="K43" i="6"/>
  <c r="K41" i="6"/>
  <c r="C38" i="6"/>
  <c r="K33" i="6"/>
  <c r="K32" i="6"/>
  <c r="K31" i="6"/>
  <c r="K30" i="6"/>
  <c r="K29" i="6"/>
  <c r="K27" i="6"/>
  <c r="C24" i="6"/>
  <c r="K19" i="6"/>
  <c r="K18" i="6"/>
  <c r="K17" i="6"/>
  <c r="K16" i="6"/>
  <c r="K15" i="6"/>
  <c r="K13" i="6"/>
  <c r="C10" i="6"/>
  <c r="C7" i="40"/>
  <c r="L173" i="39"/>
  <c r="L172" i="39"/>
  <c r="L171" i="39"/>
  <c r="L170" i="39"/>
  <c r="L169" i="39"/>
  <c r="L168" i="39"/>
  <c r="L166" i="39"/>
  <c r="X165" i="39"/>
  <c r="W165" i="39"/>
  <c r="V165" i="39"/>
  <c r="U165" i="39"/>
  <c r="T165" i="39"/>
  <c r="S165" i="39"/>
  <c r="R165" i="39"/>
  <c r="Q165" i="39"/>
  <c r="P165" i="39"/>
  <c r="O165" i="39"/>
  <c r="N165" i="39"/>
  <c r="C163" i="39"/>
  <c r="L156" i="39"/>
  <c r="L155" i="39"/>
  <c r="L154" i="39"/>
  <c r="L153" i="39"/>
  <c r="L152" i="39"/>
  <c r="L151" i="39"/>
  <c r="L149" i="39"/>
  <c r="X148" i="39"/>
  <c r="W148" i="39"/>
  <c r="V148" i="39"/>
  <c r="U148" i="39"/>
  <c r="T148" i="39"/>
  <c r="S148" i="39"/>
  <c r="R148" i="39"/>
  <c r="Q148" i="39"/>
  <c r="P148" i="39"/>
  <c r="O148" i="39"/>
  <c r="N148" i="39"/>
  <c r="C146" i="39"/>
  <c r="L139" i="39"/>
  <c r="L138" i="39"/>
  <c r="L137" i="39"/>
  <c r="L136" i="39"/>
  <c r="L135" i="39"/>
  <c r="L134" i="39"/>
  <c r="L132" i="39"/>
  <c r="X131" i="39"/>
  <c r="W131" i="39"/>
  <c r="V131" i="39"/>
  <c r="U131" i="39"/>
  <c r="T131" i="39"/>
  <c r="S131" i="39"/>
  <c r="R131" i="39"/>
  <c r="Q131" i="39"/>
  <c r="P131" i="39"/>
  <c r="O131" i="39"/>
  <c r="N131" i="39"/>
  <c r="C129" i="39"/>
  <c r="L122" i="39"/>
  <c r="L121" i="39"/>
  <c r="L120" i="39"/>
  <c r="L119" i="39"/>
  <c r="L118" i="39"/>
  <c r="L117" i="39"/>
  <c r="L115" i="39"/>
  <c r="X114" i="39"/>
  <c r="W114" i="39"/>
  <c r="V114" i="39"/>
  <c r="U114" i="39"/>
  <c r="T114" i="39"/>
  <c r="S114" i="39"/>
  <c r="R114" i="39"/>
  <c r="Q114" i="39"/>
  <c r="P114" i="39"/>
  <c r="O114" i="39"/>
  <c r="N114" i="39"/>
  <c r="C112" i="39"/>
  <c r="L105" i="39"/>
  <c r="L104" i="39"/>
  <c r="L103" i="39"/>
  <c r="L102" i="39"/>
  <c r="L101" i="39"/>
  <c r="L100" i="39"/>
  <c r="L98" i="39"/>
  <c r="X97" i="39"/>
  <c r="W97" i="39"/>
  <c r="V97" i="39"/>
  <c r="U97" i="39"/>
  <c r="T97" i="39"/>
  <c r="S97" i="39"/>
  <c r="R97" i="39"/>
  <c r="Q97" i="39"/>
  <c r="P97" i="39"/>
  <c r="O97" i="39"/>
  <c r="N97" i="39"/>
  <c r="C95" i="39"/>
  <c r="L88" i="39"/>
  <c r="L87" i="39"/>
  <c r="L86" i="39"/>
  <c r="L85" i="39"/>
  <c r="L84" i="39"/>
  <c r="L83" i="39"/>
  <c r="L81" i="39"/>
  <c r="X80" i="39"/>
  <c r="W80" i="39"/>
  <c r="V80" i="39"/>
  <c r="U80" i="39"/>
  <c r="T80" i="39"/>
  <c r="S80" i="39"/>
  <c r="R80" i="39"/>
  <c r="Q80" i="39"/>
  <c r="P80" i="39"/>
  <c r="O80" i="39"/>
  <c r="N80" i="39"/>
  <c r="C78" i="39"/>
  <c r="L71" i="39"/>
  <c r="L70" i="39"/>
  <c r="L69" i="39"/>
  <c r="L68" i="39"/>
  <c r="L67" i="39"/>
  <c r="L66" i="39"/>
  <c r="L64" i="39"/>
  <c r="X63" i="39"/>
  <c r="W63" i="39"/>
  <c r="V63" i="39"/>
  <c r="U63" i="39"/>
  <c r="T63" i="39"/>
  <c r="S63" i="39"/>
  <c r="R63" i="39"/>
  <c r="Q63" i="39"/>
  <c r="P63" i="39"/>
  <c r="O63" i="39"/>
  <c r="N63" i="39"/>
  <c r="C61" i="39"/>
  <c r="L54" i="39"/>
  <c r="L53" i="39"/>
  <c r="L52" i="39"/>
  <c r="L51" i="39"/>
  <c r="L50" i="39"/>
  <c r="L49" i="39"/>
  <c r="L47" i="39"/>
  <c r="X46" i="39"/>
  <c r="W46" i="39"/>
  <c r="V46" i="39"/>
  <c r="U46" i="39"/>
  <c r="T46" i="39"/>
  <c r="S46" i="39"/>
  <c r="R46" i="39"/>
  <c r="Q46" i="39"/>
  <c r="P46" i="39"/>
  <c r="O46" i="39"/>
  <c r="N46" i="39"/>
  <c r="C44" i="39"/>
  <c r="L37" i="39"/>
  <c r="L36" i="39"/>
  <c r="L35" i="39"/>
  <c r="L34" i="39"/>
  <c r="L33" i="39"/>
  <c r="L32" i="39"/>
  <c r="L30" i="39"/>
  <c r="X29" i="39"/>
  <c r="W29" i="39"/>
  <c r="V29" i="39"/>
  <c r="U29" i="39"/>
  <c r="T29" i="39"/>
  <c r="S29" i="39"/>
  <c r="R29" i="39"/>
  <c r="Q29" i="39"/>
  <c r="P29" i="39"/>
  <c r="O29" i="39"/>
  <c r="N29" i="39"/>
  <c r="C27" i="39"/>
  <c r="L20" i="39"/>
  <c r="L19" i="39"/>
  <c r="L18" i="39"/>
  <c r="L17" i="39"/>
  <c r="L16" i="39"/>
  <c r="L15" i="39"/>
  <c r="L13" i="39"/>
  <c r="A26" i="39"/>
  <c r="N12" i="39"/>
  <c r="T12" i="39"/>
  <c r="S12" i="39"/>
  <c r="R12" i="39"/>
  <c r="C10" i="39"/>
  <c r="X12" i="39"/>
  <c r="W12" i="39"/>
  <c r="V12" i="39"/>
  <c r="U12" i="39"/>
  <c r="Q12" i="39"/>
  <c r="P12" i="39"/>
  <c r="B9" i="39"/>
  <c r="M12" i="39" s="1"/>
  <c r="C5" i="1" s="1"/>
  <c r="D8" i="39"/>
  <c r="O12" i="39"/>
  <c r="D8" i="6"/>
  <c r="A16" i="1"/>
  <c r="A17" i="1" s="1"/>
  <c r="A18" i="1" s="1"/>
  <c r="W698" i="6"/>
  <c r="V698" i="6"/>
  <c r="U698" i="6"/>
  <c r="T698" i="6"/>
  <c r="Q698" i="6"/>
  <c r="P698" i="6"/>
  <c r="O698" i="6"/>
  <c r="N698" i="6"/>
  <c r="M698" i="6"/>
  <c r="W684" i="6"/>
  <c r="V684" i="6"/>
  <c r="U684" i="6"/>
  <c r="T684" i="6"/>
  <c r="Q684" i="6"/>
  <c r="P684" i="6"/>
  <c r="O684" i="6"/>
  <c r="N684" i="6"/>
  <c r="M684" i="6"/>
  <c r="W670" i="6"/>
  <c r="V670" i="6"/>
  <c r="U670" i="6"/>
  <c r="T670" i="6"/>
  <c r="Q670" i="6"/>
  <c r="P670" i="6"/>
  <c r="O670" i="6"/>
  <c r="N670" i="6"/>
  <c r="M670" i="6"/>
  <c r="W656" i="6"/>
  <c r="V656" i="6"/>
  <c r="U656" i="6"/>
  <c r="T656" i="6"/>
  <c r="Q656" i="6"/>
  <c r="P656" i="6"/>
  <c r="O656" i="6"/>
  <c r="N656" i="6"/>
  <c r="M656" i="6"/>
  <c r="W642" i="6"/>
  <c r="V642" i="6"/>
  <c r="U642" i="6"/>
  <c r="T642" i="6"/>
  <c r="Q642" i="6"/>
  <c r="P642" i="6"/>
  <c r="O642" i="6"/>
  <c r="N642" i="6"/>
  <c r="M642" i="6"/>
  <c r="W628" i="6"/>
  <c r="V628" i="6"/>
  <c r="U628" i="6"/>
  <c r="T628" i="6"/>
  <c r="Q628" i="6"/>
  <c r="P628" i="6"/>
  <c r="O628" i="6"/>
  <c r="N628" i="6"/>
  <c r="M628" i="6"/>
  <c r="W614" i="6"/>
  <c r="V614" i="6"/>
  <c r="U614" i="6"/>
  <c r="T614" i="6"/>
  <c r="Q614" i="6"/>
  <c r="P614" i="6"/>
  <c r="O614" i="6"/>
  <c r="N614" i="6"/>
  <c r="M614" i="6"/>
  <c r="W600" i="6"/>
  <c r="V600" i="6"/>
  <c r="U600" i="6"/>
  <c r="T600" i="6"/>
  <c r="Q600" i="6"/>
  <c r="P600" i="6"/>
  <c r="O600" i="6"/>
  <c r="N600" i="6"/>
  <c r="M600" i="6"/>
  <c r="W586" i="6"/>
  <c r="V586" i="6"/>
  <c r="U586" i="6"/>
  <c r="T586" i="6"/>
  <c r="Q586" i="6"/>
  <c r="P586" i="6"/>
  <c r="O586" i="6"/>
  <c r="N586" i="6"/>
  <c r="M586" i="6"/>
  <c r="W572" i="6"/>
  <c r="V572" i="6"/>
  <c r="U572" i="6"/>
  <c r="T572" i="6"/>
  <c r="Q572" i="6"/>
  <c r="P572" i="6"/>
  <c r="O572" i="6"/>
  <c r="N572" i="6"/>
  <c r="M572" i="6"/>
  <c r="W558" i="6"/>
  <c r="V558" i="6"/>
  <c r="U558" i="6"/>
  <c r="T558" i="6"/>
  <c r="Q558" i="6"/>
  <c r="P558" i="6"/>
  <c r="O558" i="6"/>
  <c r="N558" i="6"/>
  <c r="M558" i="6"/>
  <c r="W544" i="6"/>
  <c r="V544" i="6"/>
  <c r="U544" i="6"/>
  <c r="T544" i="6"/>
  <c r="Q544" i="6"/>
  <c r="P544" i="6"/>
  <c r="O544" i="6"/>
  <c r="N544" i="6"/>
  <c r="M544" i="6"/>
  <c r="W530" i="6"/>
  <c r="V530" i="6"/>
  <c r="U530" i="6"/>
  <c r="T530" i="6"/>
  <c r="Q530" i="6"/>
  <c r="P530" i="6"/>
  <c r="O530" i="6"/>
  <c r="N530" i="6"/>
  <c r="M530" i="6"/>
  <c r="W516" i="6"/>
  <c r="V516" i="6"/>
  <c r="U516" i="6"/>
  <c r="T516" i="6"/>
  <c r="Q516" i="6"/>
  <c r="P516" i="6"/>
  <c r="O516" i="6"/>
  <c r="N516" i="6"/>
  <c r="M516" i="6"/>
  <c r="W502" i="6"/>
  <c r="V502" i="6"/>
  <c r="U502" i="6"/>
  <c r="T502" i="6"/>
  <c r="Q502" i="6"/>
  <c r="P502" i="6"/>
  <c r="O502" i="6"/>
  <c r="N502" i="6"/>
  <c r="M502" i="6"/>
  <c r="W488" i="6"/>
  <c r="V488" i="6"/>
  <c r="U488" i="6"/>
  <c r="T488" i="6"/>
  <c r="Q488" i="6"/>
  <c r="P488" i="6"/>
  <c r="O488" i="6"/>
  <c r="N488" i="6"/>
  <c r="M488" i="6"/>
  <c r="W474" i="6"/>
  <c r="V474" i="6"/>
  <c r="U474" i="6"/>
  <c r="T474" i="6"/>
  <c r="Q474" i="6"/>
  <c r="P474" i="6"/>
  <c r="O474" i="6"/>
  <c r="N474" i="6"/>
  <c r="M474" i="6"/>
  <c r="W460" i="6"/>
  <c r="V460" i="6"/>
  <c r="U460" i="6"/>
  <c r="T460" i="6"/>
  <c r="Q460" i="6"/>
  <c r="P460" i="6"/>
  <c r="O460" i="6"/>
  <c r="N460" i="6"/>
  <c r="M460" i="6"/>
  <c r="W446" i="6"/>
  <c r="V446" i="6"/>
  <c r="U446" i="6"/>
  <c r="T446" i="6"/>
  <c r="Q446" i="6"/>
  <c r="P446" i="6"/>
  <c r="O446" i="6"/>
  <c r="N446" i="6"/>
  <c r="M446" i="6"/>
  <c r="W432" i="6"/>
  <c r="V432" i="6"/>
  <c r="U432" i="6"/>
  <c r="T432" i="6"/>
  <c r="Q432" i="6"/>
  <c r="P432" i="6"/>
  <c r="O432" i="6"/>
  <c r="N432" i="6"/>
  <c r="M432" i="6"/>
  <c r="W418" i="6"/>
  <c r="V418" i="6"/>
  <c r="U418" i="6"/>
  <c r="T418" i="6"/>
  <c r="Q418" i="6"/>
  <c r="P418" i="6"/>
  <c r="O418" i="6"/>
  <c r="N418" i="6"/>
  <c r="M418" i="6"/>
  <c r="W404" i="6"/>
  <c r="V404" i="6"/>
  <c r="U404" i="6"/>
  <c r="T404" i="6"/>
  <c r="Q404" i="6"/>
  <c r="P404" i="6"/>
  <c r="O404" i="6"/>
  <c r="N404" i="6"/>
  <c r="M404" i="6"/>
  <c r="W390" i="6"/>
  <c r="V390" i="6"/>
  <c r="U390" i="6"/>
  <c r="T390" i="6"/>
  <c r="Q390" i="6"/>
  <c r="P390" i="6"/>
  <c r="O390" i="6"/>
  <c r="N390" i="6"/>
  <c r="M390" i="6"/>
  <c r="W376" i="6"/>
  <c r="V376" i="6"/>
  <c r="U376" i="6"/>
  <c r="T376" i="6"/>
  <c r="Q376" i="6"/>
  <c r="P376" i="6"/>
  <c r="O376" i="6"/>
  <c r="N376" i="6"/>
  <c r="M376" i="6"/>
  <c r="W362" i="6"/>
  <c r="V362" i="6"/>
  <c r="U362" i="6"/>
  <c r="T362" i="6"/>
  <c r="Q362" i="6"/>
  <c r="P362" i="6"/>
  <c r="O362" i="6"/>
  <c r="N362" i="6"/>
  <c r="M362" i="6"/>
  <c r="W348" i="6"/>
  <c r="V348" i="6"/>
  <c r="U348" i="6"/>
  <c r="T348" i="6"/>
  <c r="Q348" i="6"/>
  <c r="P348" i="6"/>
  <c r="O348" i="6"/>
  <c r="N348" i="6"/>
  <c r="M348" i="6"/>
  <c r="W334" i="6"/>
  <c r="V334" i="6"/>
  <c r="U334" i="6"/>
  <c r="T334" i="6"/>
  <c r="Q334" i="6"/>
  <c r="P334" i="6"/>
  <c r="O334" i="6"/>
  <c r="N334" i="6"/>
  <c r="M334" i="6"/>
  <c r="W320" i="6"/>
  <c r="V320" i="6"/>
  <c r="U320" i="6"/>
  <c r="T320" i="6"/>
  <c r="Q320" i="6"/>
  <c r="P320" i="6"/>
  <c r="O320" i="6"/>
  <c r="N320" i="6"/>
  <c r="M320" i="6"/>
  <c r="W306" i="6"/>
  <c r="V306" i="6"/>
  <c r="U306" i="6"/>
  <c r="T306" i="6"/>
  <c r="Q306" i="6"/>
  <c r="P306" i="6"/>
  <c r="O306" i="6"/>
  <c r="N306" i="6"/>
  <c r="M306" i="6"/>
  <c r="W292" i="6"/>
  <c r="V292" i="6"/>
  <c r="U292" i="6"/>
  <c r="T292" i="6"/>
  <c r="Q292" i="6"/>
  <c r="P292" i="6"/>
  <c r="O292" i="6"/>
  <c r="N292" i="6"/>
  <c r="M292" i="6"/>
  <c r="W278" i="6"/>
  <c r="V278" i="6"/>
  <c r="U278" i="6"/>
  <c r="T278" i="6"/>
  <c r="Q278" i="6"/>
  <c r="P278" i="6"/>
  <c r="O278" i="6"/>
  <c r="N278" i="6"/>
  <c r="M278" i="6"/>
  <c r="W264" i="6"/>
  <c r="V264" i="6"/>
  <c r="U264" i="6"/>
  <c r="T264" i="6"/>
  <c r="Q264" i="6"/>
  <c r="P264" i="6"/>
  <c r="O264" i="6"/>
  <c r="N264" i="6"/>
  <c r="M264" i="6"/>
  <c r="W250" i="6"/>
  <c r="V250" i="6"/>
  <c r="U250" i="6"/>
  <c r="T250" i="6"/>
  <c r="Q250" i="6"/>
  <c r="P250" i="6"/>
  <c r="O250" i="6"/>
  <c r="N250" i="6"/>
  <c r="M250" i="6"/>
  <c r="W236" i="6"/>
  <c r="V236" i="6"/>
  <c r="U236" i="6"/>
  <c r="T236" i="6"/>
  <c r="Q236" i="6"/>
  <c r="P236" i="6"/>
  <c r="O236" i="6"/>
  <c r="N236" i="6"/>
  <c r="M236" i="6"/>
  <c r="W222" i="6"/>
  <c r="V222" i="6"/>
  <c r="U222" i="6"/>
  <c r="T222" i="6"/>
  <c r="Q222" i="6"/>
  <c r="P222" i="6"/>
  <c r="O222" i="6"/>
  <c r="N222" i="6"/>
  <c r="M222" i="6"/>
  <c r="W208" i="6"/>
  <c r="V208" i="6"/>
  <c r="U208" i="6"/>
  <c r="T208" i="6"/>
  <c r="Q208" i="6"/>
  <c r="P208" i="6"/>
  <c r="O208" i="6"/>
  <c r="N208" i="6"/>
  <c r="M208" i="6"/>
  <c r="W194" i="6"/>
  <c r="V194" i="6"/>
  <c r="U194" i="6"/>
  <c r="T194" i="6"/>
  <c r="Q194" i="6"/>
  <c r="P194" i="6"/>
  <c r="O194" i="6"/>
  <c r="N194" i="6"/>
  <c r="M194" i="6"/>
  <c r="W180" i="6"/>
  <c r="V180" i="6"/>
  <c r="U180" i="6"/>
  <c r="T180" i="6"/>
  <c r="Q180" i="6"/>
  <c r="P180" i="6"/>
  <c r="O180" i="6"/>
  <c r="N180" i="6"/>
  <c r="M180" i="6"/>
  <c r="W166" i="6"/>
  <c r="V166" i="6"/>
  <c r="U166" i="6"/>
  <c r="T166" i="6"/>
  <c r="Q166" i="6"/>
  <c r="P166" i="6"/>
  <c r="O166" i="6"/>
  <c r="N166" i="6"/>
  <c r="M166" i="6"/>
  <c r="W152" i="6"/>
  <c r="V152" i="6"/>
  <c r="U152" i="6"/>
  <c r="T152" i="6"/>
  <c r="Q152" i="6"/>
  <c r="P152" i="6"/>
  <c r="O152" i="6"/>
  <c r="N152" i="6"/>
  <c r="M152" i="6"/>
  <c r="W138" i="6"/>
  <c r="V138" i="6"/>
  <c r="U138" i="6"/>
  <c r="T138" i="6"/>
  <c r="Q138" i="6"/>
  <c r="P138" i="6"/>
  <c r="O138" i="6"/>
  <c r="N138" i="6"/>
  <c r="M138" i="6"/>
  <c r="W124" i="6"/>
  <c r="V124" i="6"/>
  <c r="U124" i="6"/>
  <c r="T124" i="6"/>
  <c r="Q124" i="6"/>
  <c r="P124" i="6"/>
  <c r="O124" i="6"/>
  <c r="N124" i="6"/>
  <c r="M124" i="6"/>
  <c r="W110" i="6"/>
  <c r="V110" i="6"/>
  <c r="U110" i="6"/>
  <c r="T110" i="6"/>
  <c r="Q110" i="6"/>
  <c r="P110" i="6"/>
  <c r="O110" i="6"/>
  <c r="N110" i="6"/>
  <c r="M110" i="6"/>
  <c r="W96" i="6"/>
  <c r="V96" i="6"/>
  <c r="U96" i="6"/>
  <c r="T96" i="6"/>
  <c r="Q96" i="6"/>
  <c r="P96" i="6"/>
  <c r="O96" i="6"/>
  <c r="N96" i="6"/>
  <c r="M96" i="6"/>
  <c r="W82" i="6"/>
  <c r="V82" i="6"/>
  <c r="U82" i="6"/>
  <c r="T82" i="6"/>
  <c r="Q82" i="6"/>
  <c r="P82" i="6"/>
  <c r="O82" i="6"/>
  <c r="N82" i="6"/>
  <c r="M82" i="6"/>
  <c r="W68" i="6"/>
  <c r="V68" i="6"/>
  <c r="U68" i="6"/>
  <c r="T68" i="6"/>
  <c r="Q68" i="6"/>
  <c r="P68" i="6"/>
  <c r="O68" i="6"/>
  <c r="N68" i="6"/>
  <c r="M68" i="6"/>
  <c r="W54" i="6"/>
  <c r="V54" i="6"/>
  <c r="U54" i="6"/>
  <c r="T54" i="6"/>
  <c r="Q54" i="6"/>
  <c r="P54" i="6"/>
  <c r="O54" i="6"/>
  <c r="N54" i="6"/>
  <c r="M54" i="6"/>
  <c r="W40" i="6"/>
  <c r="V40" i="6"/>
  <c r="U40" i="6"/>
  <c r="T40" i="6"/>
  <c r="Q40" i="6"/>
  <c r="P40" i="6"/>
  <c r="O40" i="6"/>
  <c r="N40" i="6"/>
  <c r="M40" i="6"/>
  <c r="W26" i="6"/>
  <c r="V26" i="6"/>
  <c r="U26" i="6"/>
  <c r="T26" i="6"/>
  <c r="Q26" i="6"/>
  <c r="P26" i="6"/>
  <c r="O26" i="6"/>
  <c r="N26" i="6"/>
  <c r="M26" i="6"/>
  <c r="M12" i="6"/>
  <c r="A23" i="6"/>
  <c r="B23" i="6"/>
  <c r="L26" i="6" s="1"/>
  <c r="E16" i="1" s="1"/>
  <c r="W12" i="6"/>
  <c r="V12" i="6"/>
  <c r="U12" i="6"/>
  <c r="T12" i="6"/>
  <c r="Q12" i="6"/>
  <c r="P12" i="6"/>
  <c r="O12" i="6"/>
  <c r="B9" i="6"/>
  <c r="A37" i="6"/>
  <c r="L12" i="6"/>
  <c r="Q20" i="10"/>
  <c r="Q19" i="10"/>
  <c r="Q18" i="10"/>
  <c r="Q16" i="10"/>
  <c r="Q15" i="10"/>
  <c r="Q14" i="10"/>
  <c r="Q13" i="10"/>
  <c r="W13" i="32"/>
  <c r="V13" i="32"/>
  <c r="U13" i="32"/>
  <c r="T13" i="32"/>
  <c r="S13" i="32"/>
  <c r="R13" i="32"/>
  <c r="Q13" i="32"/>
  <c r="P13" i="32"/>
  <c r="O13" i="32"/>
  <c r="N13" i="32"/>
  <c r="M13" i="32"/>
  <c r="L13" i="32"/>
  <c r="K13" i="32"/>
  <c r="J13" i="32"/>
  <c r="I13" i="32"/>
  <c r="H13" i="32"/>
  <c r="G13" i="32"/>
  <c r="F13" i="32"/>
  <c r="E13" i="32"/>
  <c r="D13" i="32"/>
  <c r="C13" i="32"/>
  <c r="N12" i="10"/>
  <c r="B13" i="32"/>
  <c r="J109" i="11"/>
  <c r="J108" i="11"/>
  <c r="J107" i="11"/>
  <c r="J106" i="11"/>
  <c r="J105" i="11"/>
  <c r="J104" i="11"/>
  <c r="J103" i="11"/>
  <c r="J102" i="11"/>
  <c r="J101" i="11"/>
  <c r="J100" i="11"/>
  <c r="J99" i="11"/>
  <c r="D76" i="32"/>
  <c r="E76" i="32"/>
  <c r="F76" i="32"/>
  <c r="D77" i="32"/>
  <c r="E77" i="32"/>
  <c r="F77" i="32"/>
  <c r="D78" i="32"/>
  <c r="E78" i="32"/>
  <c r="F78" i="32"/>
  <c r="D79" i="32"/>
  <c r="E79" i="32"/>
  <c r="F79" i="32"/>
  <c r="D80" i="32"/>
  <c r="E80" i="32"/>
  <c r="F80" i="32"/>
  <c r="D81" i="32"/>
  <c r="E81" i="32"/>
  <c r="F81" i="32"/>
  <c r="D82" i="32"/>
  <c r="E82" i="32"/>
  <c r="F82" i="32"/>
  <c r="D83" i="32"/>
  <c r="E83" i="32"/>
  <c r="F83" i="32"/>
  <c r="D84" i="32"/>
  <c r="E84" i="32"/>
  <c r="F84" i="32"/>
  <c r="D85" i="32"/>
  <c r="E85" i="32"/>
  <c r="F85" i="32"/>
  <c r="D86" i="32"/>
  <c r="E86" i="32"/>
  <c r="F86" i="32"/>
  <c r="D87" i="32"/>
  <c r="E87" i="32"/>
  <c r="F87" i="32"/>
  <c r="D88" i="32"/>
  <c r="E88" i="32"/>
  <c r="F88" i="32"/>
  <c r="D89" i="32"/>
  <c r="E89" i="32"/>
  <c r="F89" i="32"/>
  <c r="D90" i="32"/>
  <c r="E90" i="32"/>
  <c r="F90" i="32"/>
  <c r="D91" i="32"/>
  <c r="E91" i="32"/>
  <c r="F91" i="32"/>
  <c r="D92" i="32"/>
  <c r="E92" i="32"/>
  <c r="F92" i="32"/>
  <c r="D93" i="32"/>
  <c r="E93" i="32"/>
  <c r="F93" i="32"/>
  <c r="D94" i="32"/>
  <c r="E94" i="32"/>
  <c r="F94" i="32"/>
  <c r="D95" i="32"/>
  <c r="E95" i="32"/>
  <c r="F95" i="32"/>
  <c r="F75" i="32"/>
  <c r="E75" i="32"/>
  <c r="D75" i="32"/>
  <c r="B77" i="32"/>
  <c r="B78" i="32"/>
  <c r="B79" i="32"/>
  <c r="B80" i="32"/>
  <c r="B81" i="32"/>
  <c r="B82" i="32"/>
  <c r="B83" i="32"/>
  <c r="B84" i="32"/>
  <c r="B85" i="32"/>
  <c r="B86" i="32"/>
  <c r="B87" i="32"/>
  <c r="B88" i="32"/>
  <c r="B89" i="32"/>
  <c r="B90" i="32"/>
  <c r="B91" i="32"/>
  <c r="B92" i="32"/>
  <c r="B93" i="32"/>
  <c r="B94" i="32"/>
  <c r="B95" i="32"/>
  <c r="B76" i="32"/>
  <c r="B75" i="32"/>
  <c r="A56" i="36"/>
  <c r="A56" i="34"/>
  <c r="E13" i="29"/>
  <c r="D16" i="32"/>
  <c r="T5" i="10" s="1"/>
  <c r="E16" i="32"/>
  <c r="A16" i="32" s="1"/>
  <c r="F16" i="32"/>
  <c r="G16" i="32"/>
  <c r="H16" i="32"/>
  <c r="I16" i="32"/>
  <c r="D17" i="32"/>
  <c r="T6" i="10" s="1"/>
  <c r="E17" i="32"/>
  <c r="F17" i="32"/>
  <c r="G17" i="32"/>
  <c r="H17" i="32"/>
  <c r="I17" i="32"/>
  <c r="D18" i="32"/>
  <c r="T7" i="10"/>
  <c r="E18" i="32"/>
  <c r="F18" i="32"/>
  <c r="G18" i="32"/>
  <c r="H18" i="32"/>
  <c r="I18" i="32"/>
  <c r="D19" i="32"/>
  <c r="T8" i="10"/>
  <c r="E19" i="32"/>
  <c r="A19" i="32" s="1"/>
  <c r="F19" i="32"/>
  <c r="G19" i="32"/>
  <c r="H19" i="32"/>
  <c r="I19" i="32"/>
  <c r="D20" i="32"/>
  <c r="T9" i="10"/>
  <c r="E20" i="32"/>
  <c r="A20" i="32" s="1"/>
  <c r="F20" i="32"/>
  <c r="G20" i="32"/>
  <c r="H20" i="32"/>
  <c r="I20" i="32"/>
  <c r="D21" i="32"/>
  <c r="E21" i="32"/>
  <c r="F21" i="32"/>
  <c r="G21" i="32"/>
  <c r="H21" i="32"/>
  <c r="I21" i="32"/>
  <c r="D22" i="32"/>
  <c r="T11" i="10"/>
  <c r="E22" i="32"/>
  <c r="F22" i="32"/>
  <c r="G22" i="32"/>
  <c r="H22" i="32"/>
  <c r="I22" i="32"/>
  <c r="D23" i="32"/>
  <c r="T12" i="10" s="1"/>
  <c r="E23" i="32"/>
  <c r="F23" i="32"/>
  <c r="G23" i="32"/>
  <c r="H23" i="32"/>
  <c r="I23" i="32"/>
  <c r="D24" i="32"/>
  <c r="T13" i="10"/>
  <c r="E24" i="32"/>
  <c r="A24" i="32"/>
  <c r="F24" i="32"/>
  <c r="G24" i="32"/>
  <c r="H24" i="32"/>
  <c r="I24" i="32"/>
  <c r="D25" i="32"/>
  <c r="T14" i="10"/>
  <c r="E25" i="32"/>
  <c r="F25" i="32"/>
  <c r="G25" i="32"/>
  <c r="H25" i="32"/>
  <c r="I25" i="32"/>
  <c r="D26" i="32"/>
  <c r="T15" i="10" s="1"/>
  <c r="E26" i="32"/>
  <c r="A26" i="32" s="1"/>
  <c r="F26" i="32"/>
  <c r="G26" i="32"/>
  <c r="H26" i="32"/>
  <c r="I26" i="32"/>
  <c r="D27" i="32"/>
  <c r="T16" i="10" s="1"/>
  <c r="E27" i="32"/>
  <c r="F27" i="32"/>
  <c r="G27" i="32"/>
  <c r="H27" i="32"/>
  <c r="I27" i="32"/>
  <c r="D28" i="32"/>
  <c r="T17" i="10"/>
  <c r="E28" i="32"/>
  <c r="A28" i="32" s="1"/>
  <c r="F28" i="32"/>
  <c r="G28" i="32"/>
  <c r="H28" i="32"/>
  <c r="I28" i="32"/>
  <c r="D29" i="32"/>
  <c r="T18" i="10"/>
  <c r="E29" i="32"/>
  <c r="F29" i="32"/>
  <c r="G29" i="32"/>
  <c r="H29" i="32"/>
  <c r="I29" i="32"/>
  <c r="D30" i="32"/>
  <c r="T19" i="10"/>
  <c r="E30" i="32"/>
  <c r="F30" i="32"/>
  <c r="G30" i="32"/>
  <c r="H30" i="32"/>
  <c r="I30" i="32"/>
  <c r="D31" i="32"/>
  <c r="T20" i="10" s="1"/>
  <c r="E31" i="32"/>
  <c r="F31" i="32"/>
  <c r="G31" i="32"/>
  <c r="H31" i="32"/>
  <c r="I31" i="32"/>
  <c r="D32" i="32"/>
  <c r="T21" i="10"/>
  <c r="E32" i="32"/>
  <c r="A32" i="32"/>
  <c r="F32" i="32"/>
  <c r="G32" i="32"/>
  <c r="H32" i="32"/>
  <c r="I32" i="32"/>
  <c r="D33" i="32"/>
  <c r="T22" i="10"/>
  <c r="E33" i="32"/>
  <c r="F33" i="32"/>
  <c r="G33" i="32"/>
  <c r="H33" i="32"/>
  <c r="I33" i="32"/>
  <c r="D34" i="32"/>
  <c r="T23" i="10" s="1"/>
  <c r="E34" i="32"/>
  <c r="F34" i="32"/>
  <c r="G34" i="32"/>
  <c r="H34" i="32"/>
  <c r="I34" i="32"/>
  <c r="D35" i="32"/>
  <c r="T24" i="10" s="1"/>
  <c r="E35" i="32"/>
  <c r="F35" i="32"/>
  <c r="G35" i="32"/>
  <c r="H35" i="32"/>
  <c r="I35" i="32"/>
  <c r="D36" i="32"/>
  <c r="T25" i="10" s="1"/>
  <c r="E36" i="32"/>
  <c r="F36" i="32"/>
  <c r="G36" i="32"/>
  <c r="H36" i="32"/>
  <c r="I36" i="32"/>
  <c r="D37" i="32"/>
  <c r="E37" i="32"/>
  <c r="F37" i="32"/>
  <c r="G37" i="32"/>
  <c r="H37" i="32"/>
  <c r="I37" i="32"/>
  <c r="D38" i="32"/>
  <c r="E38" i="32"/>
  <c r="F38" i="32"/>
  <c r="G38" i="32"/>
  <c r="H38" i="32"/>
  <c r="I38" i="32"/>
  <c r="D39" i="32"/>
  <c r="V28" i="10" s="1"/>
  <c r="E39" i="32"/>
  <c r="F39" i="32"/>
  <c r="G39" i="32"/>
  <c r="H39" i="32"/>
  <c r="I39" i="32"/>
  <c r="D40" i="32"/>
  <c r="V29" i="10" s="1"/>
  <c r="E40" i="32"/>
  <c r="F40" i="32"/>
  <c r="G40" i="32"/>
  <c r="H40" i="32"/>
  <c r="I40" i="32"/>
  <c r="D41" i="32"/>
  <c r="V30" i="10" s="1"/>
  <c r="E41" i="32"/>
  <c r="F41" i="32"/>
  <c r="G41" i="32"/>
  <c r="H41" i="32"/>
  <c r="I41" i="32"/>
  <c r="D42" i="32"/>
  <c r="E42" i="32"/>
  <c r="A42" i="32" s="1"/>
  <c r="F42" i="32"/>
  <c r="G42" i="32"/>
  <c r="H42" i="32"/>
  <c r="I42" i="32"/>
  <c r="D43" i="32"/>
  <c r="V32" i="10" s="1"/>
  <c r="O34" i="10"/>
  <c r="E43" i="32"/>
  <c r="F43" i="32"/>
  <c r="G43" i="32"/>
  <c r="H43" i="32"/>
  <c r="I43" i="32"/>
  <c r="D44" i="32"/>
  <c r="T33" i="10" s="1"/>
  <c r="E44" i="32"/>
  <c r="A44" i="32" s="1"/>
  <c r="F44" i="32"/>
  <c r="G44" i="32"/>
  <c r="H44" i="32"/>
  <c r="I44" i="32"/>
  <c r="D45" i="32"/>
  <c r="T34" i="10" s="1"/>
  <c r="E45" i="32"/>
  <c r="A45" i="32" s="1"/>
  <c r="F45" i="32"/>
  <c r="G45" i="32"/>
  <c r="H45" i="32"/>
  <c r="I45" i="32"/>
  <c r="D46" i="32"/>
  <c r="T35" i="10" s="1"/>
  <c r="E46" i="32"/>
  <c r="F46" i="32"/>
  <c r="G46" i="32"/>
  <c r="H46" i="32"/>
  <c r="I46" i="32"/>
  <c r="D47" i="32"/>
  <c r="T36" i="10" s="1"/>
  <c r="O38" i="10"/>
  <c r="E47" i="32"/>
  <c r="F47" i="32"/>
  <c r="G47" i="32"/>
  <c r="H47" i="32"/>
  <c r="I47" i="32"/>
  <c r="D48" i="32"/>
  <c r="T37" i="10" s="1"/>
  <c r="O39" i="10"/>
  <c r="E48" i="32"/>
  <c r="F48" i="32"/>
  <c r="G48" i="32"/>
  <c r="H48" i="32"/>
  <c r="I48" i="32"/>
  <c r="D49" i="32"/>
  <c r="E49" i="32"/>
  <c r="F49" i="32"/>
  <c r="G49" i="32"/>
  <c r="H49" i="32"/>
  <c r="I49" i="32"/>
  <c r="D50" i="32"/>
  <c r="T39" i="10" s="1"/>
  <c r="O41" i="10"/>
  <c r="E50" i="32"/>
  <c r="F50" i="32"/>
  <c r="G50" i="32"/>
  <c r="H50" i="32"/>
  <c r="I50" i="32"/>
  <c r="D51" i="32"/>
  <c r="T40" i="10" s="1"/>
  <c r="E51" i="32"/>
  <c r="F51" i="32"/>
  <c r="G51" i="32"/>
  <c r="H51" i="32"/>
  <c r="I51" i="32"/>
  <c r="D52" i="32"/>
  <c r="T41" i="10" s="1"/>
  <c r="O42" i="10"/>
  <c r="E52" i="32"/>
  <c r="F52" i="32"/>
  <c r="G52" i="32"/>
  <c r="H52" i="32"/>
  <c r="I52" i="32"/>
  <c r="D53" i="32"/>
  <c r="T42" i="10" s="1"/>
  <c r="E53" i="32"/>
  <c r="A53" i="32"/>
  <c r="F53" i="32"/>
  <c r="G53" i="32"/>
  <c r="H53" i="32"/>
  <c r="I53" i="32"/>
  <c r="D54" i="32"/>
  <c r="T43" i="10" s="1"/>
  <c r="E54" i="32"/>
  <c r="F54" i="32"/>
  <c r="G54" i="32"/>
  <c r="H54" i="32"/>
  <c r="I54" i="32"/>
  <c r="D55" i="32"/>
  <c r="T44" i="10" s="1"/>
  <c r="E55" i="32"/>
  <c r="F55" i="32"/>
  <c r="G55" i="32"/>
  <c r="H55" i="32"/>
  <c r="I55" i="32"/>
  <c r="D56" i="32"/>
  <c r="T45" i="10" s="1"/>
  <c r="E56" i="32"/>
  <c r="A56" i="32" s="1"/>
  <c r="F56" i="32"/>
  <c r="G56" i="32"/>
  <c r="H56" i="32"/>
  <c r="I56" i="32"/>
  <c r="D57" i="32"/>
  <c r="T46" i="10" s="1"/>
  <c r="O43" i="10"/>
  <c r="E57" i="32"/>
  <c r="F57" i="32"/>
  <c r="G57" i="32"/>
  <c r="H57" i="32"/>
  <c r="I57" i="32"/>
  <c r="D58" i="32"/>
  <c r="T47" i="10" s="1"/>
  <c r="E58" i="32"/>
  <c r="A58" i="32" s="1"/>
  <c r="F58" i="32"/>
  <c r="G58" i="32"/>
  <c r="H58" i="32"/>
  <c r="I58" i="32"/>
  <c r="D59" i="32"/>
  <c r="T48" i="10" s="1"/>
  <c r="E59" i="32"/>
  <c r="F59" i="32"/>
  <c r="G59" i="32"/>
  <c r="H59" i="32"/>
  <c r="I59" i="32"/>
  <c r="D60" i="32"/>
  <c r="T49" i="10" s="1"/>
  <c r="O46" i="10"/>
  <c r="E60" i="32"/>
  <c r="F60" i="32"/>
  <c r="G60" i="32"/>
  <c r="H60" i="32"/>
  <c r="I60" i="32"/>
  <c r="D61" i="32"/>
  <c r="T50" i="10" s="1"/>
  <c r="O47" i="10"/>
  <c r="E61" i="32"/>
  <c r="F61" i="32"/>
  <c r="G61" i="32"/>
  <c r="H61" i="32"/>
  <c r="I61" i="32"/>
  <c r="D62" i="32"/>
  <c r="A62" i="32" s="1"/>
  <c r="E62" i="32"/>
  <c r="F62" i="32"/>
  <c r="G62" i="32"/>
  <c r="H62" i="32"/>
  <c r="I62" i="32"/>
  <c r="D63" i="32"/>
  <c r="T52" i="10" s="1"/>
  <c r="O49" i="10"/>
  <c r="E63" i="32"/>
  <c r="F63" i="32"/>
  <c r="G63" i="32"/>
  <c r="H63" i="32"/>
  <c r="I63" i="32"/>
  <c r="D64" i="32"/>
  <c r="E64" i="32"/>
  <c r="A64" i="32" s="1"/>
  <c r="F64" i="32"/>
  <c r="G64" i="32"/>
  <c r="H64" i="32"/>
  <c r="I64" i="32"/>
  <c r="D65" i="32"/>
  <c r="T54" i="10" s="1"/>
  <c r="O51" i="10"/>
  <c r="E65" i="32"/>
  <c r="A65" i="32"/>
  <c r="F65" i="32"/>
  <c r="G65" i="32"/>
  <c r="H65" i="32"/>
  <c r="I65" i="32"/>
  <c r="D66" i="32"/>
  <c r="T55" i="10" s="1"/>
  <c r="O52" i="10"/>
  <c r="E66" i="32"/>
  <c r="F66" i="32"/>
  <c r="G66" i="32"/>
  <c r="H66" i="32"/>
  <c r="I66" i="32"/>
  <c r="D67" i="32"/>
  <c r="T56" i="10" s="1"/>
  <c r="E67" i="32"/>
  <c r="A67" i="32" s="1"/>
  <c r="F67" i="32"/>
  <c r="G67" i="32"/>
  <c r="H67" i="32"/>
  <c r="I67" i="32"/>
  <c r="D68" i="32"/>
  <c r="T57" i="10" s="1"/>
  <c r="E68" i="32"/>
  <c r="F68" i="32"/>
  <c r="G68" i="32"/>
  <c r="H68" i="32"/>
  <c r="I68" i="32"/>
  <c r="D69" i="32"/>
  <c r="T58" i="10" s="1"/>
  <c r="O55" i="10"/>
  <c r="E69" i="32"/>
  <c r="A69" i="32" s="1"/>
  <c r="F69" i="32"/>
  <c r="G69" i="32"/>
  <c r="H69" i="32"/>
  <c r="I69" i="32"/>
  <c r="D70" i="32"/>
  <c r="T59" i="10" s="1"/>
  <c r="O56" i="10"/>
  <c r="E70" i="32"/>
  <c r="F70" i="32"/>
  <c r="G70" i="32"/>
  <c r="H70" i="32"/>
  <c r="I70" i="32"/>
  <c r="D71" i="32"/>
  <c r="T60" i="10" s="1"/>
  <c r="O57" i="10"/>
  <c r="E71" i="32"/>
  <c r="A71" i="32" s="1"/>
  <c r="F71" i="32"/>
  <c r="G71" i="32"/>
  <c r="H71" i="32"/>
  <c r="I71" i="32"/>
  <c r="D72" i="32"/>
  <c r="E72" i="32"/>
  <c r="F72" i="32"/>
  <c r="G72" i="32"/>
  <c r="H72" i="32"/>
  <c r="I72" i="32"/>
  <c r="D73" i="32"/>
  <c r="T62" i="10" s="1"/>
  <c r="O59" i="10"/>
  <c r="E73" i="32"/>
  <c r="F73" i="32"/>
  <c r="G73" i="32"/>
  <c r="H73" i="32"/>
  <c r="I73" i="32"/>
  <c r="D74" i="32"/>
  <c r="A74" i="32" s="1"/>
  <c r="E74" i="32"/>
  <c r="F74" i="32"/>
  <c r="G74" i="32"/>
  <c r="H74" i="32"/>
  <c r="I74" i="32"/>
  <c r="I15" i="32"/>
  <c r="H15" i="32"/>
  <c r="G15" i="32"/>
  <c r="F15" i="32"/>
  <c r="E15" i="32"/>
  <c r="A15" i="32" s="1"/>
  <c r="D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4" i="32"/>
  <c r="B55" i="32"/>
  <c r="B56" i="32"/>
  <c r="B57" i="32"/>
  <c r="B58" i="32"/>
  <c r="B59" i="32"/>
  <c r="B60" i="32"/>
  <c r="B61" i="32"/>
  <c r="B62" i="32"/>
  <c r="B63" i="32"/>
  <c r="B64" i="32"/>
  <c r="B65" i="32"/>
  <c r="B66" i="32"/>
  <c r="B67" i="32"/>
  <c r="B68" i="32"/>
  <c r="B69" i="32"/>
  <c r="B70" i="32"/>
  <c r="B71" i="32"/>
  <c r="B72" i="32"/>
  <c r="B73" i="32"/>
  <c r="B74" i="32"/>
  <c r="B15" i="32"/>
  <c r="B12" i="32"/>
  <c r="E190" i="29"/>
  <c r="E187" i="29"/>
  <c r="E184" i="29"/>
  <c r="E181" i="29"/>
  <c r="E178" i="29"/>
  <c r="E175" i="29"/>
  <c r="E172" i="29"/>
  <c r="E169" i="29"/>
  <c r="E166" i="29"/>
  <c r="E163" i="29"/>
  <c r="E160" i="29"/>
  <c r="E157" i="29"/>
  <c r="E154" i="29"/>
  <c r="E151" i="29"/>
  <c r="E148" i="29"/>
  <c r="E145" i="29"/>
  <c r="E142" i="29"/>
  <c r="E139" i="29"/>
  <c r="E136" i="29"/>
  <c r="E133" i="29"/>
  <c r="E130" i="29"/>
  <c r="E127" i="29"/>
  <c r="E124" i="29"/>
  <c r="E121" i="29"/>
  <c r="E118" i="29"/>
  <c r="E115" i="29"/>
  <c r="E112" i="29"/>
  <c r="E109" i="29"/>
  <c r="E106" i="29"/>
  <c r="E103" i="29"/>
  <c r="E100" i="29"/>
  <c r="E97" i="29"/>
  <c r="E94" i="29"/>
  <c r="E91" i="29"/>
  <c r="E88" i="29"/>
  <c r="E85" i="29"/>
  <c r="E82" i="29"/>
  <c r="E79" i="29"/>
  <c r="E76" i="29"/>
  <c r="E73" i="29"/>
  <c r="E70" i="29"/>
  <c r="E67" i="29"/>
  <c r="E64" i="29"/>
  <c r="E61" i="29"/>
  <c r="E58" i="29"/>
  <c r="E55" i="29"/>
  <c r="E52" i="29"/>
  <c r="E49" i="29"/>
  <c r="E46" i="29"/>
  <c r="E43" i="29"/>
  <c r="E40" i="29"/>
  <c r="E37" i="29"/>
  <c r="E34" i="29"/>
  <c r="E31" i="29"/>
  <c r="E28" i="29"/>
  <c r="E25" i="29"/>
  <c r="E22" i="29"/>
  <c r="E19" i="29"/>
  <c r="E16" i="29"/>
  <c r="N5" i="10"/>
  <c r="N6" i="10"/>
  <c r="N7" i="10"/>
  <c r="N8" i="10"/>
  <c r="N9" i="10"/>
  <c r="N10" i="10"/>
  <c r="N4" i="10"/>
  <c r="B11" i="32"/>
  <c r="B10" i="32"/>
  <c r="B9" i="32"/>
  <c r="B8" i="32"/>
  <c r="B7" i="32"/>
  <c r="B6" i="32"/>
  <c r="B5" i="32"/>
  <c r="W12" i="32"/>
  <c r="W11" i="32"/>
  <c r="W10" i="32"/>
  <c r="W9" i="32"/>
  <c r="W8" i="32"/>
  <c r="W7" i="32"/>
  <c r="W6" i="32"/>
  <c r="W5" i="32"/>
  <c r="U12" i="32"/>
  <c r="U11" i="32"/>
  <c r="U10" i="32"/>
  <c r="U9" i="32"/>
  <c r="U8" i="32"/>
  <c r="U7" i="32"/>
  <c r="U6" i="32"/>
  <c r="U5" i="32"/>
  <c r="S12" i="32"/>
  <c r="S11" i="32"/>
  <c r="S10" i="32"/>
  <c r="S9" i="32"/>
  <c r="S8" i="32"/>
  <c r="S7" i="32"/>
  <c r="S6" i="32"/>
  <c r="S5" i="32"/>
  <c r="Q12" i="32"/>
  <c r="Q11" i="32"/>
  <c r="Q10" i="32"/>
  <c r="Q9" i="32"/>
  <c r="Q8" i="32"/>
  <c r="Q7" i="32"/>
  <c r="Q6" i="32"/>
  <c r="Q5" i="32"/>
  <c r="O12" i="32"/>
  <c r="O11" i="32"/>
  <c r="O10" i="32"/>
  <c r="O9" i="32"/>
  <c r="O8" i="32"/>
  <c r="O7" i="32"/>
  <c r="O6" i="32"/>
  <c r="O5" i="32"/>
  <c r="M12" i="32"/>
  <c r="M11" i="32"/>
  <c r="M10" i="32"/>
  <c r="M9" i="32"/>
  <c r="M8" i="32"/>
  <c r="M7" i="32"/>
  <c r="M6" i="32"/>
  <c r="M5" i="32"/>
  <c r="K12" i="32"/>
  <c r="K11" i="32"/>
  <c r="K10" i="32"/>
  <c r="K9" i="32"/>
  <c r="K8" i="32"/>
  <c r="K7" i="32"/>
  <c r="K6" i="32"/>
  <c r="K5" i="32"/>
  <c r="I12" i="32"/>
  <c r="I11" i="32"/>
  <c r="I10" i="32"/>
  <c r="I9" i="32"/>
  <c r="I8" i="32"/>
  <c r="I7" i="32"/>
  <c r="I6" i="32"/>
  <c r="I5" i="32"/>
  <c r="G12" i="32"/>
  <c r="G11" i="32"/>
  <c r="G10" i="32"/>
  <c r="G9" i="32"/>
  <c r="G8" i="32"/>
  <c r="G7" i="32"/>
  <c r="G6" i="32"/>
  <c r="G5" i="32"/>
  <c r="E12" i="32"/>
  <c r="E11" i="32"/>
  <c r="E10" i="32"/>
  <c r="E9" i="32"/>
  <c r="E8" i="32"/>
  <c r="E7" i="32"/>
  <c r="E6" i="32"/>
  <c r="E5" i="32"/>
  <c r="T12" i="32"/>
  <c r="V12" i="32"/>
  <c r="T11" i="32"/>
  <c r="V11" i="32"/>
  <c r="D12" i="32"/>
  <c r="F12" i="32"/>
  <c r="H12" i="32"/>
  <c r="J12" i="32"/>
  <c r="L12" i="32"/>
  <c r="N12" i="32"/>
  <c r="P12" i="32"/>
  <c r="R12" i="32"/>
  <c r="D11" i="32"/>
  <c r="F11" i="32"/>
  <c r="H11" i="32"/>
  <c r="J11" i="32"/>
  <c r="L11" i="32"/>
  <c r="N11" i="32"/>
  <c r="P11" i="32"/>
  <c r="R11" i="32"/>
  <c r="N9" i="32"/>
  <c r="P9" i="32"/>
  <c r="R9" i="32"/>
  <c r="T9" i="32"/>
  <c r="V9" i="32"/>
  <c r="D10" i="32"/>
  <c r="F10" i="32"/>
  <c r="H10" i="32"/>
  <c r="J10" i="32"/>
  <c r="L10" i="32"/>
  <c r="N10" i="32"/>
  <c r="P10" i="32"/>
  <c r="R10" i="32"/>
  <c r="T10" i="32"/>
  <c r="V10" i="32"/>
  <c r="H8" i="32"/>
  <c r="J8" i="32"/>
  <c r="L8" i="32"/>
  <c r="N8" i="32"/>
  <c r="P8" i="32"/>
  <c r="R8" i="32"/>
  <c r="T8" i="32"/>
  <c r="V8" i="32"/>
  <c r="D9" i="32"/>
  <c r="F9" i="32"/>
  <c r="H9" i="32"/>
  <c r="J9" i="32"/>
  <c r="L9" i="32"/>
  <c r="F6" i="32"/>
  <c r="H6" i="32"/>
  <c r="J6" i="32"/>
  <c r="L6" i="32"/>
  <c r="N6" i="32"/>
  <c r="P6" i="32"/>
  <c r="R6" i="32"/>
  <c r="T6" i="32"/>
  <c r="V6" i="32"/>
  <c r="D7" i="32"/>
  <c r="F7" i="32"/>
  <c r="H7" i="32"/>
  <c r="J7" i="32"/>
  <c r="L7" i="32"/>
  <c r="N7" i="32"/>
  <c r="P7" i="32"/>
  <c r="R7" i="32"/>
  <c r="T7" i="32"/>
  <c r="V7" i="32"/>
  <c r="D8" i="32"/>
  <c r="F8" i="32"/>
  <c r="D6" i="32"/>
  <c r="C12" i="32"/>
  <c r="N11" i="10" s="1"/>
  <c r="V5" i="32"/>
  <c r="F5" i="32"/>
  <c r="H5" i="32"/>
  <c r="J5" i="32"/>
  <c r="L5" i="32"/>
  <c r="N5" i="32"/>
  <c r="P5" i="32"/>
  <c r="R5" i="32"/>
  <c r="T5" i="32"/>
  <c r="D5" i="32"/>
  <c r="J97" i="11"/>
  <c r="J96" i="11"/>
  <c r="J95" i="11"/>
  <c r="J94" i="11"/>
  <c r="J93" i="11"/>
  <c r="J92" i="11"/>
  <c r="J91" i="11"/>
  <c r="J90" i="11"/>
  <c r="J89" i="11"/>
  <c r="J88" i="11"/>
  <c r="J87" i="11"/>
  <c r="J85" i="11"/>
  <c r="J84" i="11"/>
  <c r="J83" i="11"/>
  <c r="J82" i="11"/>
  <c r="J81" i="11"/>
  <c r="J80" i="11"/>
  <c r="J79" i="11"/>
  <c r="J78" i="11"/>
  <c r="J77" i="11"/>
  <c r="J76" i="11"/>
  <c r="J74" i="11"/>
  <c r="J73" i="11"/>
  <c r="J72" i="11"/>
  <c r="J71" i="11"/>
  <c r="J70" i="11"/>
  <c r="J69" i="11"/>
  <c r="J68" i="11"/>
  <c r="J67" i="11"/>
  <c r="J66" i="11"/>
  <c r="J65" i="11"/>
  <c r="J63" i="11"/>
  <c r="J62" i="11"/>
  <c r="J61" i="11"/>
  <c r="J60" i="11"/>
  <c r="J59" i="11"/>
  <c r="J58" i="11"/>
  <c r="J57" i="11"/>
  <c r="J56" i="11"/>
  <c r="J55" i="11"/>
  <c r="J54" i="11"/>
  <c r="J52" i="11"/>
  <c r="J51" i="11"/>
  <c r="J50" i="11"/>
  <c r="J49" i="11"/>
  <c r="J48" i="11"/>
  <c r="J47" i="11"/>
  <c r="J46" i="11"/>
  <c r="J45" i="11"/>
  <c r="J44" i="11"/>
  <c r="J43" i="11"/>
  <c r="J41" i="11"/>
  <c r="J40" i="11"/>
  <c r="J39" i="11"/>
  <c r="J38" i="11"/>
  <c r="J37" i="11"/>
  <c r="J36" i="11"/>
  <c r="J35" i="11"/>
  <c r="J34" i="11"/>
  <c r="J33" i="11"/>
  <c r="J32" i="11"/>
  <c r="J30" i="11"/>
  <c r="J29" i="11"/>
  <c r="J28" i="11"/>
  <c r="J27" i="11"/>
  <c r="J26" i="11"/>
  <c r="J25" i="11"/>
  <c r="J24" i="11"/>
  <c r="J23" i="11"/>
  <c r="J22" i="11"/>
  <c r="J21" i="11"/>
  <c r="J19" i="11"/>
  <c r="J18" i="11"/>
  <c r="J17" i="11"/>
  <c r="J16" i="11"/>
  <c r="J15" i="11"/>
  <c r="J14" i="11"/>
  <c r="J13" i="11"/>
  <c r="J12" i="11"/>
  <c r="J11" i="11"/>
  <c r="J10" i="11"/>
  <c r="N21" i="31"/>
  <c r="M21" i="31"/>
  <c r="N20" i="31"/>
  <c r="M20" i="31"/>
  <c r="N19" i="31"/>
  <c r="M19" i="31"/>
  <c r="N18" i="31"/>
  <c r="M18" i="31"/>
  <c r="N17" i="31"/>
  <c r="M17" i="31"/>
  <c r="N16" i="31"/>
  <c r="M16" i="31"/>
  <c r="N15" i="31"/>
  <c r="M15" i="31"/>
  <c r="N14" i="31"/>
  <c r="M14" i="31"/>
  <c r="N13" i="31"/>
  <c r="M13" i="31"/>
  <c r="N12" i="31"/>
  <c r="M12" i="31"/>
  <c r="N11" i="31"/>
  <c r="M11" i="31"/>
  <c r="K21" i="31"/>
  <c r="K20" i="31"/>
  <c r="K19" i="31"/>
  <c r="K18" i="31"/>
  <c r="K17" i="31"/>
  <c r="K16" i="31"/>
  <c r="K15" i="31"/>
  <c r="K14" i="31"/>
  <c r="K13" i="31"/>
  <c r="K12" i="31"/>
  <c r="K11" i="31"/>
  <c r="L21" i="31"/>
  <c r="L20" i="31"/>
  <c r="L19" i="31"/>
  <c r="L18" i="31"/>
  <c r="L17" i="31"/>
  <c r="L16" i="31"/>
  <c r="L15" i="31"/>
  <c r="L14" i="31"/>
  <c r="L13" i="31"/>
  <c r="L12" i="31"/>
  <c r="L11" i="31"/>
  <c r="C8" i="29"/>
  <c r="C8" i="31"/>
  <c r="A70" i="32"/>
  <c r="A30" i="32"/>
  <c r="A61" i="32"/>
  <c r="A29" i="32"/>
  <c r="A73" i="32"/>
  <c r="A57" i="32"/>
  <c r="A33" i="32"/>
  <c r="A25" i="32"/>
  <c r="A66" i="32"/>
  <c r="A63" i="32"/>
  <c r="A47" i="32"/>
  <c r="A39" i="32"/>
  <c r="A31" i="32"/>
  <c r="A35" i="32"/>
  <c r="A43" i="32"/>
  <c r="A27" i="32"/>
  <c r="A72" i="32"/>
  <c r="A40" i="32"/>
  <c r="T4" i="10"/>
  <c r="A18" i="32"/>
  <c r="A60" i="32"/>
  <c r="A52" i="32"/>
  <c r="A36" i="32"/>
  <c r="A48" i="32"/>
  <c r="A55" i="32"/>
  <c r="A34" i="32"/>
  <c r="A50" i="32"/>
  <c r="A17" i="32"/>
  <c r="A22" i="32"/>
  <c r="B16" i="1"/>
  <c r="D15" i="1"/>
  <c r="B37" i="6"/>
  <c r="L40" i="6"/>
  <c r="C17" i="1" s="1"/>
  <c r="A51" i="6"/>
  <c r="N12" i="6"/>
  <c r="C15" i="1"/>
  <c r="E17" i="1"/>
  <c r="B51" i="6"/>
  <c r="L54" i="6"/>
  <c r="A65" i="6"/>
  <c r="B65" i="6" s="1"/>
  <c r="L68" i="6" s="1"/>
  <c r="A79" i="6"/>
  <c r="A93" i="6" s="1"/>
  <c r="A107" i="6" s="1"/>
  <c r="B107" i="6" s="1"/>
  <c r="L110" i="6" s="1"/>
  <c r="C18" i="1" l="1"/>
  <c r="K18" i="1"/>
  <c r="E18" i="1"/>
  <c r="F18" i="1"/>
  <c r="A19" i="1"/>
  <c r="B18" i="1"/>
  <c r="L18" i="1"/>
  <c r="D18" i="1"/>
  <c r="I18" i="1"/>
  <c r="J18" i="1"/>
  <c r="V31" i="10"/>
  <c r="O33" i="10"/>
  <c r="V27" i="10"/>
  <c r="A38" i="32"/>
  <c r="T10" i="10"/>
  <c r="A21" i="32"/>
  <c r="B93" i="6"/>
  <c r="L96" i="6" s="1"/>
  <c r="T53" i="10"/>
  <c r="O50" i="10"/>
  <c r="K17" i="1"/>
  <c r="I16" i="1"/>
  <c r="A23" i="32"/>
  <c r="T61" i="10"/>
  <c r="O58" i="10"/>
  <c r="T38" i="10"/>
  <c r="O40" i="10"/>
  <c r="A49" i="32"/>
  <c r="A51" i="32"/>
  <c r="J16" i="1"/>
  <c r="K16" i="1"/>
  <c r="L16" i="1"/>
  <c r="D16" i="1"/>
  <c r="C16" i="1"/>
  <c r="F16" i="1"/>
  <c r="I17" i="1"/>
  <c r="F17" i="1"/>
  <c r="L17" i="1"/>
  <c r="B17" i="1"/>
  <c r="J17" i="1"/>
  <c r="D17" i="1"/>
  <c r="B79" i="6"/>
  <c r="L82" i="6" s="1"/>
  <c r="A41" i="32"/>
  <c r="A121" i="6"/>
  <c r="T63" i="10"/>
  <c r="O60" i="10"/>
  <c r="T51" i="10"/>
  <c r="O48" i="10"/>
  <c r="V26" i="10"/>
  <c r="A37" i="32"/>
  <c r="A68" i="32"/>
  <c r="A46" i="32"/>
  <c r="O53" i="10"/>
  <c r="O44" i="10"/>
  <c r="O36" i="10"/>
  <c r="O35" i="10"/>
  <c r="A59" i="32"/>
  <c r="A54" i="32"/>
  <c r="O54" i="10"/>
  <c r="O45" i="10"/>
  <c r="O37" i="10"/>
  <c r="B15" i="1"/>
  <c r="L15" i="1"/>
  <c r="K15" i="1"/>
  <c r="J15" i="1"/>
  <c r="I15" i="1"/>
  <c r="F15" i="1"/>
  <c r="E15" i="1"/>
  <c r="B5" i="1"/>
  <c r="H5" i="1"/>
  <c r="G5" i="1"/>
  <c r="F5" i="1"/>
  <c r="L5" i="1"/>
  <c r="K5" i="1"/>
  <c r="J5" i="1"/>
  <c r="I5" i="1"/>
  <c r="E5" i="1"/>
  <c r="D5" i="1"/>
  <c r="A43" i="39"/>
  <c r="B26" i="39"/>
  <c r="M29" i="39" s="1"/>
  <c r="E19" i="1" l="1"/>
  <c r="D19" i="1"/>
  <c r="B19" i="1"/>
  <c r="F19" i="1"/>
  <c r="J19" i="1"/>
  <c r="L19" i="1"/>
  <c r="K19" i="1"/>
  <c r="A20" i="1"/>
  <c r="A135" i="6"/>
  <c r="B121" i="6"/>
  <c r="L124" i="6" s="1"/>
  <c r="C19" i="1"/>
  <c r="I19" i="1"/>
  <c r="L6" i="1"/>
  <c r="K6" i="1"/>
  <c r="J6" i="1"/>
  <c r="I6" i="1"/>
  <c r="H6" i="1"/>
  <c r="G6" i="1"/>
  <c r="F6" i="1"/>
  <c r="E6" i="1"/>
  <c r="D6" i="1"/>
  <c r="C6" i="1"/>
  <c r="B6" i="1"/>
  <c r="A60" i="39"/>
  <c r="B43" i="39"/>
  <c r="M46" i="39" s="1"/>
  <c r="A21" i="1" l="1"/>
  <c r="E20" i="1"/>
  <c r="B20" i="1"/>
  <c r="D20" i="1"/>
  <c r="F20" i="1"/>
  <c r="K20" i="1"/>
  <c r="C20" i="1"/>
  <c r="I20" i="1"/>
  <c r="L20" i="1"/>
  <c r="J20" i="1"/>
  <c r="A149" i="6"/>
  <c r="B135" i="6"/>
  <c r="L138" i="6" s="1"/>
  <c r="L7" i="1"/>
  <c r="K7" i="1"/>
  <c r="J7" i="1"/>
  <c r="I7" i="1"/>
  <c r="H7" i="1"/>
  <c r="G7" i="1"/>
  <c r="F7" i="1"/>
  <c r="E7" i="1"/>
  <c r="D7" i="1"/>
  <c r="C7" i="1"/>
  <c r="B7" i="1"/>
  <c r="A77" i="39"/>
  <c r="B60" i="39"/>
  <c r="M63" i="39" s="1"/>
  <c r="L21" i="1" l="1"/>
  <c r="I21" i="1"/>
  <c r="A22" i="1"/>
  <c r="F21" i="1"/>
  <c r="C21" i="1"/>
  <c r="D21" i="1"/>
  <c r="B21" i="1"/>
  <c r="E21" i="1"/>
  <c r="J21" i="1"/>
  <c r="K21" i="1"/>
  <c r="A163" i="6"/>
  <c r="B149" i="6"/>
  <c r="L152" i="6" s="1"/>
  <c r="L8" i="1"/>
  <c r="K8" i="1"/>
  <c r="J8" i="1"/>
  <c r="I8" i="1"/>
  <c r="H8" i="1"/>
  <c r="G8" i="1"/>
  <c r="F8" i="1"/>
  <c r="E8" i="1"/>
  <c r="D8" i="1"/>
  <c r="C8" i="1"/>
  <c r="B8" i="1"/>
  <c r="A94" i="39"/>
  <c r="B77" i="39"/>
  <c r="M80" i="39" s="1"/>
  <c r="B22" i="1" l="1"/>
  <c r="A23" i="1"/>
  <c r="D22" i="1"/>
  <c r="L22" i="1"/>
  <c r="E22" i="1"/>
  <c r="C22" i="1"/>
  <c r="F22" i="1"/>
  <c r="J22" i="1"/>
  <c r="K22" i="1"/>
  <c r="I22" i="1"/>
  <c r="B163" i="6"/>
  <c r="L166" i="6" s="1"/>
  <c r="A177" i="6"/>
  <c r="L9" i="1"/>
  <c r="K9" i="1"/>
  <c r="J9" i="1"/>
  <c r="I9" i="1"/>
  <c r="H9" i="1"/>
  <c r="G9" i="1"/>
  <c r="F9" i="1"/>
  <c r="E9" i="1"/>
  <c r="D9" i="1"/>
  <c r="C9" i="1"/>
  <c r="B9" i="1"/>
  <c r="A111" i="39"/>
  <c r="B94" i="39"/>
  <c r="M97" i="39" s="1"/>
  <c r="A191" i="6" l="1"/>
  <c r="B177" i="6"/>
  <c r="L180" i="6" s="1"/>
  <c r="F23" i="1"/>
  <c r="J23" i="1"/>
  <c r="C23" i="1"/>
  <c r="A24" i="1"/>
  <c r="E23" i="1"/>
  <c r="L23" i="1"/>
  <c r="I23" i="1"/>
  <c r="K23" i="1"/>
  <c r="B23" i="1"/>
  <c r="D23" i="1"/>
  <c r="L10" i="1"/>
  <c r="K10" i="1"/>
  <c r="J10" i="1"/>
  <c r="I10" i="1"/>
  <c r="H10" i="1"/>
  <c r="G10" i="1"/>
  <c r="F10" i="1"/>
  <c r="E10" i="1"/>
  <c r="D10" i="1"/>
  <c r="C10" i="1"/>
  <c r="B10" i="1"/>
  <c r="A128" i="39"/>
  <c r="B111" i="39"/>
  <c r="M114" i="39" s="1"/>
  <c r="E24" i="1" l="1"/>
  <c r="B24" i="1"/>
  <c r="K24" i="1"/>
  <c r="A25" i="1"/>
  <c r="D24" i="1"/>
  <c r="C24" i="1"/>
  <c r="F24" i="1"/>
  <c r="L24" i="1"/>
  <c r="I24" i="1"/>
  <c r="J24" i="1"/>
  <c r="B191" i="6"/>
  <c r="L194" i="6" s="1"/>
  <c r="A205" i="6"/>
  <c r="L11" i="1"/>
  <c r="K11" i="1"/>
  <c r="J11" i="1"/>
  <c r="I11" i="1"/>
  <c r="H11" i="1"/>
  <c r="G11" i="1"/>
  <c r="F11" i="1"/>
  <c r="E11" i="1"/>
  <c r="D11" i="1"/>
  <c r="C11" i="1"/>
  <c r="B11" i="1"/>
  <c r="A145" i="39"/>
  <c r="B128" i="39"/>
  <c r="M131" i="39" s="1"/>
  <c r="B205" i="6" l="1"/>
  <c r="L208" i="6" s="1"/>
  <c r="A219" i="6"/>
  <c r="E25" i="1"/>
  <c r="B25" i="1"/>
  <c r="D25" i="1"/>
  <c r="L25" i="1"/>
  <c r="J25" i="1"/>
  <c r="F25" i="1"/>
  <c r="I25" i="1"/>
  <c r="C25" i="1"/>
  <c r="K25" i="1"/>
  <c r="A26" i="1"/>
  <c r="L12" i="1"/>
  <c r="K12" i="1"/>
  <c r="J12" i="1"/>
  <c r="I12" i="1"/>
  <c r="H12" i="1"/>
  <c r="G12" i="1"/>
  <c r="F12" i="1"/>
  <c r="E12" i="1"/>
  <c r="D12" i="1"/>
  <c r="C12" i="1"/>
  <c r="B12" i="1"/>
  <c r="A162" i="39"/>
  <c r="B162" i="39" s="1"/>
  <c r="M165" i="39" s="1"/>
  <c r="B145" i="39"/>
  <c r="M148" i="39" s="1"/>
  <c r="D26" i="1" l="1"/>
  <c r="L26" i="1"/>
  <c r="I26" i="1"/>
  <c r="A27" i="1"/>
  <c r="C26" i="1"/>
  <c r="F26" i="1"/>
  <c r="K26" i="1"/>
  <c r="J26" i="1"/>
  <c r="B26" i="1"/>
  <c r="E26" i="1"/>
  <c r="A233" i="6"/>
  <c r="B219" i="6"/>
  <c r="L222" i="6" s="1"/>
  <c r="L14" i="1"/>
  <c r="K14" i="1"/>
  <c r="J14" i="1"/>
  <c r="I14" i="1"/>
  <c r="H14" i="1"/>
  <c r="G14" i="1"/>
  <c r="F14" i="1"/>
  <c r="E14" i="1"/>
  <c r="D14" i="1"/>
  <c r="C14" i="1"/>
  <c r="B14" i="1"/>
  <c r="L13" i="1"/>
  <c r="K13" i="1"/>
  <c r="J13" i="1"/>
  <c r="I13" i="1"/>
  <c r="H13" i="1"/>
  <c r="G13" i="1"/>
  <c r="F13" i="1"/>
  <c r="E13" i="1"/>
  <c r="D13" i="1"/>
  <c r="C13" i="1"/>
  <c r="B13" i="1"/>
  <c r="H15" i="40" l="1"/>
  <c r="F15" i="40"/>
  <c r="D15" i="40"/>
  <c r="A247" i="6"/>
  <c r="B233" i="6"/>
  <c r="L236" i="6" s="1"/>
  <c r="K27" i="1"/>
  <c r="F27" i="1"/>
  <c r="E27" i="1"/>
  <c r="J27" i="1"/>
  <c r="B27" i="1"/>
  <c r="D27" i="1"/>
  <c r="L27" i="1"/>
  <c r="A28" i="1"/>
  <c r="C27" i="1"/>
  <c r="I27" i="1"/>
  <c r="A29" i="1" l="1"/>
  <c r="I28" i="1"/>
  <c r="B28" i="1"/>
  <c r="D28" i="1"/>
  <c r="J28" i="1"/>
  <c r="C28" i="1"/>
  <c r="L28" i="1"/>
  <c r="F28" i="1"/>
  <c r="K28" i="1"/>
  <c r="E28" i="1"/>
  <c r="A261" i="6"/>
  <c r="B247" i="6"/>
  <c r="L250" i="6" s="1"/>
  <c r="A30" i="1" l="1"/>
  <c r="K29" i="1"/>
  <c r="D29" i="1"/>
  <c r="F29" i="1"/>
  <c r="I29" i="1"/>
  <c r="B29" i="1"/>
  <c r="C29" i="1"/>
  <c r="L29" i="1"/>
  <c r="E29" i="1"/>
  <c r="J29" i="1"/>
  <c r="B261" i="6"/>
  <c r="L264" i="6" s="1"/>
  <c r="A275" i="6"/>
  <c r="F30" i="1" l="1"/>
  <c r="D30" i="1"/>
  <c r="I30" i="1"/>
  <c r="A31" i="1"/>
  <c r="C30" i="1"/>
  <c r="B30" i="1"/>
  <c r="L30" i="1"/>
  <c r="K30" i="1"/>
  <c r="E30" i="1"/>
  <c r="J30" i="1"/>
  <c r="B275" i="6"/>
  <c r="L278" i="6" s="1"/>
  <c r="A289" i="6"/>
  <c r="A303" i="6" l="1"/>
  <c r="B289" i="6"/>
  <c r="L292" i="6" s="1"/>
  <c r="K31" i="1"/>
  <c r="A32" i="1"/>
  <c r="C31" i="1"/>
  <c r="D31" i="1"/>
  <c r="L31" i="1"/>
  <c r="B31" i="1"/>
  <c r="I31" i="1"/>
  <c r="E31" i="1"/>
  <c r="J31" i="1"/>
  <c r="F31" i="1"/>
  <c r="F32" i="1" l="1"/>
  <c r="E32" i="1"/>
  <c r="C32" i="1"/>
  <c r="A33" i="1"/>
  <c r="D32" i="1"/>
  <c r="L32" i="1"/>
  <c r="K32" i="1"/>
  <c r="B32" i="1"/>
  <c r="J32" i="1"/>
  <c r="I32" i="1"/>
  <c r="A317" i="6"/>
  <c r="B303" i="6"/>
  <c r="L306" i="6" s="1"/>
  <c r="B317" i="6" l="1"/>
  <c r="L320" i="6" s="1"/>
  <c r="A331" i="6"/>
  <c r="L33" i="1"/>
  <c r="C33" i="1"/>
  <c r="J33" i="1"/>
  <c r="K33" i="1"/>
  <c r="I33" i="1"/>
  <c r="F33" i="1"/>
  <c r="D33" i="1"/>
  <c r="B33" i="1"/>
  <c r="E33" i="1"/>
  <c r="A34" i="1"/>
  <c r="B331" i="6" l="1"/>
  <c r="L334" i="6" s="1"/>
  <c r="A345" i="6"/>
  <c r="F34" i="1"/>
  <c r="D34" i="1"/>
  <c r="C34" i="1"/>
  <c r="A35" i="1"/>
  <c r="E34" i="1"/>
  <c r="B34" i="1"/>
  <c r="K34" i="1"/>
  <c r="I34" i="1"/>
  <c r="J34" i="1"/>
  <c r="L34" i="1"/>
  <c r="K35" i="1" l="1"/>
  <c r="L35" i="1"/>
  <c r="F35" i="1"/>
  <c r="A36" i="1"/>
  <c r="I35" i="1"/>
  <c r="D35" i="1"/>
  <c r="C35" i="1"/>
  <c r="B35" i="1"/>
  <c r="E35" i="1"/>
  <c r="J35" i="1"/>
  <c r="A359" i="6"/>
  <c r="B345" i="6"/>
  <c r="L348" i="6" s="1"/>
  <c r="A373" i="6" l="1"/>
  <c r="B359" i="6"/>
  <c r="L362" i="6" s="1"/>
  <c r="A37" i="1"/>
  <c r="B36" i="1"/>
  <c r="E36" i="1"/>
  <c r="K36" i="1"/>
  <c r="I36" i="1"/>
  <c r="F36" i="1"/>
  <c r="L36" i="1"/>
  <c r="C36" i="1"/>
  <c r="J36" i="1"/>
  <c r="D36" i="1"/>
  <c r="A38" i="1" l="1"/>
  <c r="F37" i="1"/>
  <c r="I37" i="1"/>
  <c r="K37" i="1"/>
  <c r="C37" i="1"/>
  <c r="J37" i="1"/>
  <c r="L37" i="1"/>
  <c r="B37" i="1"/>
  <c r="D37" i="1"/>
  <c r="E37" i="1"/>
  <c r="B373" i="6"/>
  <c r="L376" i="6" s="1"/>
  <c r="A387" i="6"/>
  <c r="B387" i="6" l="1"/>
  <c r="L390" i="6" s="1"/>
  <c r="A401" i="6"/>
  <c r="C38" i="1"/>
  <c r="A39" i="1"/>
  <c r="L38" i="1"/>
  <c r="K38" i="1"/>
  <c r="I38" i="1"/>
  <c r="B38" i="1"/>
  <c r="J38" i="1"/>
  <c r="F38" i="1"/>
  <c r="E38" i="1"/>
  <c r="D38" i="1"/>
  <c r="L39" i="1" l="1"/>
  <c r="A40" i="1"/>
  <c r="B39" i="1"/>
  <c r="C39" i="1"/>
  <c r="F39" i="1"/>
  <c r="D39" i="1"/>
  <c r="K39" i="1"/>
  <c r="I39" i="1"/>
  <c r="J39" i="1"/>
  <c r="E39" i="1"/>
  <c r="A415" i="6"/>
  <c r="B401" i="6"/>
  <c r="L404" i="6" s="1"/>
  <c r="B415" i="6" l="1"/>
  <c r="L418" i="6" s="1"/>
  <c r="A429" i="6"/>
  <c r="L40" i="1"/>
  <c r="F40" i="1"/>
  <c r="J40" i="1"/>
  <c r="A41" i="1"/>
  <c r="D40" i="1"/>
  <c r="C40" i="1"/>
  <c r="K40" i="1"/>
  <c r="I40" i="1"/>
  <c r="E40" i="1"/>
  <c r="B40" i="1"/>
  <c r="F41" i="1" l="1"/>
  <c r="K41" i="1"/>
  <c r="C41" i="1"/>
  <c r="E41" i="1"/>
  <c r="I41" i="1"/>
  <c r="J41" i="1"/>
  <c r="B41" i="1"/>
  <c r="A42" i="1"/>
  <c r="D41" i="1"/>
  <c r="L41" i="1"/>
  <c r="A443" i="6"/>
  <c r="B429" i="6"/>
  <c r="L432" i="6" s="1"/>
  <c r="F42" i="1" l="1"/>
  <c r="L42" i="1"/>
  <c r="C42" i="1"/>
  <c r="B42" i="1"/>
  <c r="E42" i="1"/>
  <c r="A43" i="1"/>
  <c r="K42" i="1"/>
  <c r="I42" i="1"/>
  <c r="J42" i="1"/>
  <c r="D42" i="1"/>
  <c r="B443" i="6"/>
  <c r="L446" i="6" s="1"/>
  <c r="A457" i="6"/>
  <c r="K43" i="1" l="1"/>
  <c r="L43" i="1"/>
  <c r="J43" i="1"/>
  <c r="B43" i="1"/>
  <c r="E43" i="1"/>
  <c r="C43" i="1"/>
  <c r="A44" i="1"/>
  <c r="I43" i="1"/>
  <c r="F43" i="1"/>
  <c r="D43" i="1"/>
  <c r="A471" i="6"/>
  <c r="B457" i="6"/>
  <c r="L460" i="6" s="1"/>
  <c r="B471" i="6" l="1"/>
  <c r="L474" i="6" s="1"/>
  <c r="A485" i="6"/>
  <c r="A45" i="1"/>
  <c r="L44" i="1"/>
  <c r="E44" i="1"/>
  <c r="I44" i="1"/>
  <c r="D44" i="1"/>
  <c r="J44" i="1"/>
  <c r="F44" i="1"/>
  <c r="B44" i="1"/>
  <c r="C44" i="1"/>
  <c r="K44" i="1"/>
  <c r="I45" i="1" l="1"/>
  <c r="A46" i="1"/>
  <c r="L45" i="1"/>
  <c r="K45" i="1"/>
  <c r="D45" i="1"/>
  <c r="B45" i="1"/>
  <c r="C45" i="1"/>
  <c r="J45" i="1"/>
  <c r="F45" i="1"/>
  <c r="E45" i="1"/>
  <c r="B485" i="6"/>
  <c r="L488" i="6" s="1"/>
  <c r="A499" i="6"/>
  <c r="A513" i="6" l="1"/>
  <c r="B499" i="6"/>
  <c r="L502" i="6" s="1"/>
  <c r="I46" i="1"/>
  <c r="D46" i="1"/>
  <c r="B46" i="1"/>
  <c r="K46" i="1"/>
  <c r="C46" i="1"/>
  <c r="A47" i="1"/>
  <c r="E46" i="1"/>
  <c r="F46" i="1"/>
  <c r="L46" i="1"/>
  <c r="J46" i="1"/>
  <c r="B47" i="1" l="1"/>
  <c r="A48" i="1"/>
  <c r="L47" i="1"/>
  <c r="K47" i="1"/>
  <c r="C47" i="1"/>
  <c r="J47" i="1"/>
  <c r="I47" i="1"/>
  <c r="E47" i="1"/>
  <c r="D47" i="1"/>
  <c r="F47" i="1"/>
  <c r="A527" i="6"/>
  <c r="B513" i="6"/>
  <c r="L516" i="6" s="1"/>
  <c r="B527" i="6" l="1"/>
  <c r="L530" i="6" s="1"/>
  <c r="A541" i="6"/>
  <c r="E48" i="1"/>
  <c r="C48" i="1"/>
  <c r="J48" i="1"/>
  <c r="F48" i="1"/>
  <c r="A49" i="1"/>
  <c r="K48" i="1"/>
  <c r="I48" i="1"/>
  <c r="L48" i="1"/>
  <c r="D48" i="1"/>
  <c r="B48" i="1"/>
  <c r="B541" i="6" l="1"/>
  <c r="L544" i="6" s="1"/>
  <c r="A555" i="6"/>
  <c r="F49" i="1"/>
  <c r="C49" i="1"/>
  <c r="B49" i="1"/>
  <c r="K49" i="1"/>
  <c r="D49" i="1"/>
  <c r="L49" i="1"/>
  <c r="E49" i="1"/>
  <c r="J49" i="1"/>
  <c r="A50" i="1"/>
  <c r="I49" i="1"/>
  <c r="D50" i="1" l="1"/>
  <c r="I50" i="1"/>
  <c r="K50" i="1"/>
  <c r="C50" i="1"/>
  <c r="B50" i="1"/>
  <c r="A51" i="1"/>
  <c r="F50" i="1"/>
  <c r="J50" i="1"/>
  <c r="E50" i="1"/>
  <c r="L50" i="1"/>
  <c r="B555" i="6"/>
  <c r="L558" i="6" s="1"/>
  <c r="A569" i="6"/>
  <c r="F51" i="1" l="1"/>
  <c r="J51" i="1"/>
  <c r="D51" i="1"/>
  <c r="B51" i="1"/>
  <c r="I51" i="1"/>
  <c r="C51" i="1"/>
  <c r="K51" i="1"/>
  <c r="A52" i="1"/>
  <c r="L51" i="1"/>
  <c r="E51" i="1"/>
  <c r="A583" i="6"/>
  <c r="B569" i="6"/>
  <c r="L572" i="6" s="1"/>
  <c r="A53" i="1" l="1"/>
  <c r="C52" i="1"/>
  <c r="E52" i="1"/>
  <c r="L52" i="1"/>
  <c r="I52" i="1"/>
  <c r="F52" i="1"/>
  <c r="B52" i="1"/>
  <c r="K52" i="1"/>
  <c r="D52" i="1"/>
  <c r="J52" i="1"/>
  <c r="A597" i="6"/>
  <c r="B583" i="6"/>
  <c r="L586" i="6" s="1"/>
  <c r="B597" i="6" l="1"/>
  <c r="L600" i="6" s="1"/>
  <c r="A611" i="6"/>
  <c r="I53" i="1"/>
  <c r="L53" i="1"/>
  <c r="K53" i="1"/>
  <c r="C53" i="1"/>
  <c r="A54" i="1"/>
  <c r="F53" i="1"/>
  <c r="D53" i="1"/>
  <c r="B53" i="1"/>
  <c r="J53" i="1"/>
  <c r="E53" i="1"/>
  <c r="I54" i="1" l="1"/>
  <c r="A55" i="1"/>
  <c r="D54" i="1"/>
  <c r="C54" i="1"/>
  <c r="L54" i="1"/>
  <c r="F54" i="1"/>
  <c r="B54" i="1"/>
  <c r="K54" i="1"/>
  <c r="E54" i="1"/>
  <c r="J54" i="1"/>
  <c r="B611" i="6"/>
  <c r="L614" i="6" s="1"/>
  <c r="A625" i="6"/>
  <c r="A639" i="6" l="1"/>
  <c r="B625" i="6"/>
  <c r="L628" i="6" s="1"/>
  <c r="C55" i="1"/>
  <c r="B55" i="1"/>
  <c r="I55" i="1"/>
  <c r="L55" i="1"/>
  <c r="A56" i="1"/>
  <c r="D55" i="1"/>
  <c r="J55" i="1"/>
  <c r="F55" i="1"/>
  <c r="E55" i="1"/>
  <c r="K55" i="1"/>
  <c r="J56" i="1" l="1"/>
  <c r="F56" i="1"/>
  <c r="I56" i="1"/>
  <c r="K56" i="1"/>
  <c r="A57" i="1"/>
  <c r="C56" i="1"/>
  <c r="E56" i="1"/>
  <c r="L56" i="1"/>
  <c r="B56" i="1"/>
  <c r="D56" i="1"/>
  <c r="B639" i="6"/>
  <c r="L642" i="6" s="1"/>
  <c r="A653" i="6"/>
  <c r="K57" i="1" l="1"/>
  <c r="D57" i="1"/>
  <c r="I57" i="1"/>
  <c r="E57" i="1"/>
  <c r="F57" i="1"/>
  <c r="J57" i="1"/>
  <c r="L57" i="1"/>
  <c r="B57" i="1"/>
  <c r="C57" i="1"/>
  <c r="A58" i="1"/>
  <c r="B653" i="6"/>
  <c r="L656" i="6" s="1"/>
  <c r="A667" i="6"/>
  <c r="A681" i="6" l="1"/>
  <c r="B667" i="6"/>
  <c r="L670" i="6" s="1"/>
  <c r="B58" i="1"/>
  <c r="K58" i="1"/>
  <c r="L58" i="1"/>
  <c r="D58" i="1"/>
  <c r="I58" i="1"/>
  <c r="E58" i="1"/>
  <c r="F58" i="1"/>
  <c r="A59" i="1"/>
  <c r="C58" i="1"/>
  <c r="J58" i="1"/>
  <c r="J59" i="1" l="1"/>
  <c r="D59" i="1"/>
  <c r="K59" i="1"/>
  <c r="E59" i="1"/>
  <c r="F59" i="1"/>
  <c r="L59" i="1"/>
  <c r="C59" i="1"/>
  <c r="B59" i="1"/>
  <c r="I59" i="1"/>
  <c r="A60" i="1"/>
  <c r="A695" i="6"/>
  <c r="B695" i="6" s="1"/>
  <c r="L698" i="6" s="1"/>
  <c r="B681" i="6"/>
  <c r="L684" i="6" s="1"/>
  <c r="A61" i="1" l="1"/>
  <c r="J60" i="1"/>
  <c r="D60" i="1"/>
  <c r="C60" i="1"/>
  <c r="L60" i="1"/>
  <c r="B60" i="1"/>
  <c r="K60" i="1"/>
  <c r="E60" i="1"/>
  <c r="F60" i="1"/>
  <c r="I60" i="1"/>
  <c r="K61" i="1" l="1"/>
  <c r="B61" i="1"/>
  <c r="A62" i="1"/>
  <c r="J61" i="1"/>
  <c r="D61" i="1"/>
  <c r="C61" i="1"/>
  <c r="L61" i="1"/>
  <c r="E61" i="1"/>
  <c r="I61" i="1"/>
  <c r="F61" i="1"/>
  <c r="B62" i="1" l="1"/>
  <c r="F62" i="1"/>
  <c r="A63" i="1"/>
  <c r="K62" i="1"/>
  <c r="E62" i="1"/>
  <c r="I62" i="1"/>
  <c r="L62" i="1"/>
  <c r="D62" i="1"/>
  <c r="J62" i="1"/>
  <c r="C62" i="1"/>
  <c r="L63" i="1" l="1"/>
  <c r="A64" i="1"/>
  <c r="K63" i="1"/>
  <c r="C63" i="1"/>
  <c r="J63" i="1"/>
  <c r="E63" i="1"/>
  <c r="I63" i="1"/>
  <c r="F63" i="1"/>
  <c r="D63" i="1"/>
  <c r="B63" i="1"/>
  <c r="F64" i="1" l="1"/>
  <c r="K64" i="1"/>
  <c r="D64" i="1"/>
  <c r="I64" i="1"/>
  <c r="J64" i="1"/>
  <c r="L64" i="1"/>
  <c r="E64" i="1"/>
  <c r="C64" i="1"/>
  <c r="B64" i="1"/>
  <c r="F39" i="40" l="1"/>
  <c r="F29" i="40"/>
  <c r="J40" i="40"/>
  <c r="F37" i="40"/>
  <c r="J37" i="40"/>
  <c r="L30" i="40"/>
  <c r="L37" i="40"/>
  <c r="J38" i="40"/>
  <c r="H29" i="40"/>
  <c r="H38" i="40"/>
  <c r="H27" i="40"/>
  <c r="H39" i="40"/>
  <c r="H28" i="40"/>
  <c r="J33" i="40"/>
  <c r="F27" i="40"/>
  <c r="J27" i="40"/>
  <c r="H36" i="40"/>
  <c r="L39" i="40"/>
  <c r="L27" i="40"/>
  <c r="L29" i="40"/>
  <c r="J29" i="40"/>
  <c r="J28" i="40"/>
  <c r="H40" i="40"/>
  <c r="F36" i="40"/>
  <c r="N36" i="40" s="1"/>
  <c r="H37" i="40"/>
  <c r="J34" i="40"/>
  <c r="J32" i="40"/>
  <c r="L38" i="40"/>
  <c r="J39" i="40"/>
  <c r="J30" i="40"/>
  <c r="F40" i="40"/>
  <c r="F30" i="40"/>
  <c r="N30" i="40" s="1"/>
  <c r="F28" i="40"/>
  <c r="L40" i="40"/>
  <c r="L36" i="40"/>
  <c r="J36" i="40"/>
  <c r="H30" i="40"/>
  <c r="F38" i="40"/>
  <c r="L28" i="40"/>
  <c r="F18" i="40"/>
  <c r="J11" i="40"/>
  <c r="F22" i="40"/>
  <c r="F17" i="40"/>
  <c r="H23" i="40"/>
  <c r="D34" i="40"/>
  <c r="N34" i="40" s="1"/>
  <c r="L26" i="40"/>
  <c r="D23" i="40"/>
  <c r="N23" i="40" s="1"/>
  <c r="H32" i="40"/>
  <c r="F26" i="40"/>
  <c r="H13" i="40"/>
  <c r="D32" i="40"/>
  <c r="F23" i="40"/>
  <c r="J26" i="40"/>
  <c r="D19" i="40"/>
  <c r="N19" i="40" s="1"/>
  <c r="J24" i="40"/>
  <c r="F11" i="40"/>
  <c r="F13" i="40"/>
  <c r="D24" i="40"/>
  <c r="H22" i="40"/>
  <c r="H11" i="40"/>
  <c r="D22" i="40"/>
  <c r="N22" i="40" s="1"/>
  <c r="H25" i="40"/>
  <c r="F33" i="40"/>
  <c r="D33" i="40"/>
  <c r="F24" i="40"/>
  <c r="J22" i="40"/>
  <c r="D13" i="40"/>
  <c r="F34" i="40"/>
  <c r="H35" i="40"/>
  <c r="F25" i="40"/>
  <c r="H26" i="40"/>
  <c r="J18" i="40"/>
  <c r="H33" i="40"/>
  <c r="J23" i="40"/>
  <c r="H34" i="40"/>
  <c r="D17" i="40"/>
  <c r="N17" i="40" s="1"/>
  <c r="D11" i="40"/>
  <c r="F35" i="40"/>
  <c r="N35" i="40" s="1"/>
  <c r="H24" i="40"/>
  <c r="F32" i="40"/>
  <c r="D18" i="40"/>
  <c r="N13" i="40" l="1"/>
  <c r="N40" i="40"/>
  <c r="N11" i="40"/>
  <c r="N32" i="40"/>
  <c r="N25" i="40"/>
  <c r="N38" i="40"/>
  <c r="N27" i="40"/>
  <c r="N37" i="40"/>
  <c r="N18" i="40"/>
  <c r="N24" i="40"/>
  <c r="N26" i="40"/>
  <c r="N15" i="40"/>
  <c r="K54" i="40" s="1"/>
  <c r="N29" i="40"/>
  <c r="N33" i="40"/>
  <c r="N28" i="40"/>
  <c r="N39" i="40"/>
  <c r="H53" i="40" l="1"/>
</calcChain>
</file>

<file path=xl/sharedStrings.xml><?xml version="1.0" encoding="utf-8"?>
<sst xmlns="http://schemas.openxmlformats.org/spreadsheetml/2006/main" count="2665" uniqueCount="416">
  <si>
    <t>Erwachsene</t>
  </si>
  <si>
    <t>Damen</t>
  </si>
  <si>
    <t>Herren</t>
  </si>
  <si>
    <t>Verein:</t>
  </si>
  <si>
    <t>Ordnungszahl</t>
  </si>
  <si>
    <t>Meldung zur Liga:</t>
  </si>
  <si>
    <t>LigaHerren</t>
  </si>
  <si>
    <t>Oberliga</t>
  </si>
  <si>
    <t>Stadtliga</t>
  </si>
  <si>
    <t>Bezirksliga</t>
  </si>
  <si>
    <t>Kreisliga</t>
  </si>
  <si>
    <t>Hemd</t>
  </si>
  <si>
    <t>Hose</t>
  </si>
  <si>
    <t>Ersatzspielfarbe</t>
  </si>
  <si>
    <t>Name:</t>
  </si>
  <si>
    <t>Vorname:</t>
  </si>
  <si>
    <t>Veröffentlichung</t>
  </si>
  <si>
    <t>Ja</t>
  </si>
  <si>
    <t>Nein</t>
  </si>
  <si>
    <t>E-Mail:</t>
  </si>
  <si>
    <t>Datensatz:</t>
  </si>
  <si>
    <t>Liga</t>
  </si>
  <si>
    <t>Spielkleidung</t>
  </si>
  <si>
    <t>Liga Jugend</t>
  </si>
  <si>
    <t>LigaDamen</t>
  </si>
  <si>
    <t>Leistungsrunde</t>
  </si>
  <si>
    <t>Offene Runde A</t>
  </si>
  <si>
    <t>Offene Runde B</t>
  </si>
  <si>
    <t>Offene Runde C</t>
  </si>
  <si>
    <t>Liga Mixed</t>
  </si>
  <si>
    <t>MIXED</t>
  </si>
  <si>
    <t>SEN 2 Damen</t>
  </si>
  <si>
    <t>SEN 3 Damen</t>
  </si>
  <si>
    <t>SEN 2 Herren</t>
  </si>
  <si>
    <t>SEN 3 Herren</t>
  </si>
  <si>
    <t>Die Mannschaft besteht aus Teilen der Mannschaften:</t>
  </si>
  <si>
    <t>Liga Pokal</t>
  </si>
  <si>
    <t>Pokal Damen</t>
  </si>
  <si>
    <t>Pokal Herren</t>
  </si>
  <si>
    <t>Spielgruppe im Ligaspielbetrieb:</t>
  </si>
  <si>
    <t>Ligen Pokal</t>
  </si>
  <si>
    <t>1. Regionalliga</t>
  </si>
  <si>
    <t>2. Regionalliga</t>
  </si>
  <si>
    <t>1.</t>
  </si>
  <si>
    <t>Lizenznummer</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</si>
  <si>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</si>
  <si>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</si>
  <si>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</si>
  <si>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</si>
  <si>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</si>
  <si>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</si>
  <si>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</si>
  <si>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</si>
  <si>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</si>
  <si>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</si>
  <si>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</si>
  <si>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</si>
  <si>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</si>
  <si>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</si>
  <si>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</si>
  <si>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</si>
  <si>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</si>
  <si>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</si>
  <si>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</si>
  <si>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</si>
  <si>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</si>
  <si>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</si>
  <si>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</si>
  <si>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</si>
  <si>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</si>
  <si>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</si>
  <si>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</si>
  <si>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</si>
  <si>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</si>
  <si>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</si>
  <si>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</si>
  <si>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</si>
  <si>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</si>
  <si>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</si>
  <si>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</si>
  <si>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</si>
  <si>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</si>
  <si>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</si>
  <si>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</si>
  <si>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</si>
  <si>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</si>
  <si>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</si>
  <si>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</si>
  <si>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</si>
  <si>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</si>
  <si>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</si>
  <si>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</si>
  <si>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</si>
  <si>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</si>
  <si>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</si>
  <si>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</si>
  <si>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</si>
  <si>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</si>
  <si>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</si>
  <si>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</si>
  <si>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Meldebogen Anschriften</t>
  </si>
  <si>
    <t>Meldebogen Schiedsrichter</t>
  </si>
  <si>
    <t>57.</t>
  </si>
  <si>
    <t>58.</t>
  </si>
  <si>
    <t>59.</t>
  </si>
  <si>
    <t>60.</t>
  </si>
  <si>
    <t>Spielgruppe Pokal</t>
  </si>
  <si>
    <t>MSS Teile aus:</t>
  </si>
  <si>
    <t>Liga Jung</t>
  </si>
  <si>
    <t>Schiedsrichter</t>
  </si>
  <si>
    <t>männliche U18</t>
  </si>
  <si>
    <t>männliche U16</t>
  </si>
  <si>
    <t>männliche U14</t>
  </si>
  <si>
    <t>männliche U12</t>
  </si>
  <si>
    <t>männliche U10</t>
  </si>
  <si>
    <t>weibliche U10</t>
  </si>
  <si>
    <t>Hamburger Basketball-Verband</t>
  </si>
  <si>
    <t>zurück zur Hauptseite</t>
  </si>
  <si>
    <t>nächste Seite</t>
  </si>
  <si>
    <t>vorherige Seite</t>
  </si>
  <si>
    <t>Meldebogen E-Mail-Verteiler HBV-Aktuell:</t>
  </si>
  <si>
    <t>Offizielle E-Mail Adresse:</t>
  </si>
  <si>
    <t>1. weitere E-Mail Adresse</t>
  </si>
  <si>
    <t>2. weitere E-Mail Adresse</t>
  </si>
  <si>
    <t>3. weitere E-Mail Adresse</t>
  </si>
  <si>
    <t>4. weitere E-Mail Adresse</t>
  </si>
  <si>
    <t>5. weitere E-Mail Adresse</t>
  </si>
  <si>
    <t>6. weitere E-Mail Adresse</t>
  </si>
  <si>
    <t>7. weitere E-Mail Adresse</t>
  </si>
  <si>
    <t>8. weitere E-Mail Adresse</t>
  </si>
  <si>
    <t>9. weitere E-Mail Adresse</t>
  </si>
  <si>
    <t>10. weitere E-Mail Adresse</t>
  </si>
  <si>
    <t>e-Mail Verteiler HBV-Aktuell</t>
  </si>
  <si>
    <t>Hier geht es zu der jeweiligen Meldeliste:</t>
  </si>
  <si>
    <t>Heim:</t>
  </si>
  <si>
    <t>Auswärts:</t>
  </si>
  <si>
    <t>Danke!</t>
  </si>
  <si>
    <t>Anmerkung:</t>
  </si>
  <si>
    <t>Bitte diese Datei als Excel-Tabelle an die HBV-Geschäftsstelle senden.</t>
  </si>
  <si>
    <t>Dies erleichtert die Arbeit bei der Spielplanerstellung ungemein!</t>
  </si>
  <si>
    <t>nächste Seite (SR)</t>
  </si>
  <si>
    <t>weibliche U18</t>
  </si>
  <si>
    <t>weibliche U16</t>
  </si>
  <si>
    <t>weibliche U14</t>
  </si>
  <si>
    <t>weibliche U12</t>
  </si>
  <si>
    <t>Bitte nicht als Pdf-Dokument, per Fax oder als ods-Datei schicken.</t>
  </si>
  <si>
    <t>Allgemeine Daten (vom Verein)</t>
  </si>
  <si>
    <t>AnsprechpartnerIn: Abteilungsleitung</t>
  </si>
  <si>
    <t>Veröffentlichung
an Dritte:</t>
  </si>
  <si>
    <t>Veröffentlicht wird:</t>
  </si>
  <si>
    <t>Strasse:</t>
  </si>
  <si>
    <t>PLZ+Ort:</t>
  </si>
  <si>
    <t>Tel (p):</t>
  </si>
  <si>
    <t>Fax (p):</t>
  </si>
  <si>
    <t>Mobil:</t>
  </si>
  <si>
    <t>Tel (d):</t>
  </si>
  <si>
    <t>Fax (d):</t>
  </si>
  <si>
    <t>AnsprechpartnerIn: Rechnungen</t>
  </si>
  <si>
    <t>AnsprechpartnerIn: Erwachsenenspielbetrieb</t>
  </si>
  <si>
    <t>AnsprechpartnerIn: Jugendspielbetrieb</t>
  </si>
  <si>
    <t>AnsprechpartnerIn: Micro-/Minispielbetrieb</t>
  </si>
  <si>
    <t>AnsprechpartnerIn: Spielverlegungen (gesamter Verein)</t>
  </si>
  <si>
    <t>AnsprechpartnerIn: SchiedsrichterInnen</t>
  </si>
  <si>
    <t>AnsprechpartnerIn: (Extra, bitte eintragen)</t>
  </si>
  <si>
    <t>Abteilungsleitung</t>
  </si>
  <si>
    <t>Rechnungen</t>
  </si>
  <si>
    <t>Erwachsenenspielbetrieb</t>
  </si>
  <si>
    <t>Jugendspielbetrieb</t>
  </si>
  <si>
    <t>Micro-/Minispielbetrieb</t>
  </si>
  <si>
    <t>Spielverlegungen (gesamter Verein)</t>
  </si>
  <si>
    <t>SchiedsrichterInnen</t>
  </si>
  <si>
    <t>veröffentlicht</t>
  </si>
  <si>
    <t>Ansprechpartner</t>
  </si>
  <si>
    <t xml:space="preserve">Erklärung zur Datenerhebung, Datenverarbeitung und Datennutzung durch den Hamburger Basketball Verband e.V. </t>
  </si>
  <si>
    <t>Ansprechpartner:</t>
  </si>
  <si>
    <t>Erklärung</t>
  </si>
  <si>
    <t>Mir ist bekannt, dass die von mir dem Hamburger Basketball  Verband e.V. (HBV) zur Verfügung gestellten personenbezogenen Daten zu folgenden Zwecken erhoben, verarbeitet und genutzt sowie ausschließlich im Rahmen der Zweckbestimmung an Dritte ( z.B. DBB) weitergegeben bzw. übermittelt und dort ebenfalls zu den folgenden Zwecken verarbeitet und genutzt werden:</t>
  </si>
  <si>
    <t>Mir ist bekannt, dass die im Rahmen der vorstehend genannten Zwecke erhobenen persönlichen Daten meiner Person durch den HBV unter Beachtung der DSGVO und des BDSG erhoben, verarbeitet, genutzt und übermittelt werden.</t>
  </si>
  <si>
    <t>Mir ist bekannt, dass die Erhebung, Verarbeitung und Nutzung meiner Daten auf freiwilliger Basis erfolgt. Ich kann mein Einverständnis hierzu mit der Folge, dass meine Daten weder im HBV Verbandsverzeichnis noch auf der HBV Homepage noch nach Weitergabe durch den HBV bei Dritten veröffentlicht werden, verweigern bzw. jederzeit mit Wirkung für die Zukunft widerrrufen.</t>
  </si>
  <si>
    <t>Meine Widerrufserklärung werde ich richten an:</t>
  </si>
  <si>
    <t>Hamburger Basketball Verband, Schäferkampsallee 1, 20357 Hamburg, gs@hamburg-basket.de</t>
  </si>
  <si>
    <t>Im Fall des Widerrufs werden mit dem Zugang meiner Widerrrufserklärung beim HBV meine Daten im Onlinebereich gelöscht und im Printbereich nicht erneut verwendet.</t>
  </si>
  <si>
    <t>Mir ist bekannt, dass ich gemäß Art. 15 DSGVO ein Recht auf Auskunftserteilung sowie gemäß Art 17 DSGVO Rechte auf Berichtigung, Löschung und Sperrung einzelner personenbezogener Daten habe.</t>
  </si>
  <si>
    <t>Absender (Name in Druckbuchstaben)</t>
  </si>
  <si>
    <t xml:space="preserve"> </t>
  </si>
  <si>
    <t>Vereinskürzel gemäß HBV</t>
  </si>
  <si>
    <t>Zur Datenerhebung, Datenverarbeitung und Datennutzung 
durch den Hamburger Basketball Verband e.V.</t>
  </si>
  <si>
    <t>Ort</t>
  </si>
  <si>
    <t>, den</t>
  </si>
  <si>
    <t>Datum</t>
  </si>
  <si>
    <t>Unterschrift</t>
  </si>
  <si>
    <t xml:space="preserve">- Veröffentlichung im HBV Verbandsverzeichnis </t>
  </si>
  <si>
    <t xml:space="preserve">- Veröffentlichung auf  der HBV Homepage </t>
  </si>
  <si>
    <t xml:space="preserve">- Veröffentlichung in anderen HBV-Publikationen </t>
  </si>
  <si>
    <t xml:space="preserve">- Mitteilung an staatliche Stellen, sofern seitens des HBV ein berechtigtes Interesse besteht 
</t>
  </si>
  <si>
    <t xml:space="preserve">  (z.B. zur Einhaltung von Förderrichtlinien) </t>
  </si>
  <si>
    <t>- Veröffentlichung durch den DBB oder HSB</t>
  </si>
  <si>
    <t>bitte auswählen</t>
  </si>
  <si>
    <t>DSGVO Ausdruck (allgemein)</t>
  </si>
  <si>
    <t>Entsprechend der Zahl der zu den Meisterschaftsspielen der Damen und Herren gemeldeten Mannschaften melden wir in alphabetischer Reihenfolge mit Angabe der Lizenznummer/n, Geburtsdatum und E-Mailadresse folgende/n Schiedsrichter/in/nen, für den/die kein Teilnehmerausweis bei einem anderen Verein ausgestellt ist:</t>
  </si>
  <si>
    <t>E-Mail</t>
  </si>
  <si>
    <t>Geburstdatum</t>
  </si>
  <si>
    <t>ehemaliger Verein:</t>
  </si>
  <si>
    <t>1. SR</t>
  </si>
  <si>
    <t>2. SR</t>
  </si>
  <si>
    <t>3. SR</t>
  </si>
  <si>
    <t>4. SR</t>
  </si>
  <si>
    <t>5. SR</t>
  </si>
  <si>
    <t>6. SR</t>
  </si>
  <si>
    <t>7. SR</t>
  </si>
  <si>
    <t>8. SR</t>
  </si>
  <si>
    <t>9. SR</t>
  </si>
  <si>
    <t>10. SR</t>
  </si>
  <si>
    <t>11. SR</t>
  </si>
  <si>
    <t>12. SR</t>
  </si>
  <si>
    <t>13. SR</t>
  </si>
  <si>
    <t>14. SR</t>
  </si>
  <si>
    <t>15. SR</t>
  </si>
  <si>
    <t>16. SR</t>
  </si>
  <si>
    <t>17. SR</t>
  </si>
  <si>
    <t>18. SR</t>
  </si>
  <si>
    <t>19. SR</t>
  </si>
  <si>
    <t>20. SR</t>
  </si>
  <si>
    <t>21. SR</t>
  </si>
  <si>
    <t>22. SR</t>
  </si>
  <si>
    <t>23. SR</t>
  </si>
  <si>
    <t>24. SR</t>
  </si>
  <si>
    <t>25. SR</t>
  </si>
  <si>
    <t>26. SR</t>
  </si>
  <si>
    <t>27. SR</t>
  </si>
  <si>
    <t>28. SR</t>
  </si>
  <si>
    <t>29. SR</t>
  </si>
  <si>
    <t>30. SR</t>
  </si>
  <si>
    <t>31. SR</t>
  </si>
  <si>
    <t>32. SR</t>
  </si>
  <si>
    <t>33. SR</t>
  </si>
  <si>
    <t>34. SR</t>
  </si>
  <si>
    <t>35. SR</t>
  </si>
  <si>
    <t>36. SR</t>
  </si>
  <si>
    <t>37. SR</t>
  </si>
  <si>
    <t>38. SR</t>
  </si>
  <si>
    <t>39. SR</t>
  </si>
  <si>
    <t>40. SR</t>
  </si>
  <si>
    <t>41. SR</t>
  </si>
  <si>
    <t>42. SR</t>
  </si>
  <si>
    <t>43. SR</t>
  </si>
  <si>
    <t>44. SR</t>
  </si>
  <si>
    <t>45. SR</t>
  </si>
  <si>
    <t>46. SR</t>
  </si>
  <si>
    <t>47. SR</t>
  </si>
  <si>
    <t>48. SR</t>
  </si>
  <si>
    <t>49. SR</t>
  </si>
  <si>
    <t>50. SR</t>
  </si>
  <si>
    <t>51. SR</t>
  </si>
  <si>
    <t>52. SR</t>
  </si>
  <si>
    <t>53. SR</t>
  </si>
  <si>
    <t>54. SR</t>
  </si>
  <si>
    <t>55. SR</t>
  </si>
  <si>
    <t>56. SR</t>
  </si>
  <si>
    <t>57. SR</t>
  </si>
  <si>
    <t>58. SR</t>
  </si>
  <si>
    <t>59. SR</t>
  </si>
  <si>
    <t>60. SR</t>
  </si>
  <si>
    <t>Schiedsrichter:</t>
  </si>
  <si>
    <t>Lizenz</t>
  </si>
  <si>
    <t>Geburtsdatum</t>
  </si>
  <si>
    <t>Ex-Verein</t>
  </si>
  <si>
    <t>DSGVO Ausdruck (SR)</t>
  </si>
  <si>
    <t>SR-Liste</t>
  </si>
  <si>
    <t>E-Mail Aktuell</t>
  </si>
  <si>
    <t>Offiziell</t>
  </si>
  <si>
    <t>1. Zusätzlich</t>
  </si>
  <si>
    <t>2. Zusätzlich</t>
  </si>
  <si>
    <t>3. Zusätzlich</t>
  </si>
  <si>
    <t>4. Zusätzlich</t>
  </si>
  <si>
    <t>5. Zusätzlich</t>
  </si>
  <si>
    <t>6. Zusätzlich</t>
  </si>
  <si>
    <t>7. Zusätzlich</t>
  </si>
  <si>
    <t>8. Zusätzlich</t>
  </si>
  <si>
    <t>9. Zusätzlich</t>
  </si>
  <si>
    <t>10. Zusätzlich</t>
  </si>
  <si>
    <t>11. Zusätzlich</t>
  </si>
  <si>
    <t>12. Zusätzlich</t>
  </si>
  <si>
    <t>13. Zusätzlich</t>
  </si>
  <si>
    <t>14. Zusätzlich</t>
  </si>
  <si>
    <t>15. Zusätzlich</t>
  </si>
  <si>
    <t>16. Zusätzlich</t>
  </si>
  <si>
    <t>17. Zusätzlich</t>
  </si>
  <si>
    <t>18. Zusätzlich</t>
  </si>
  <si>
    <t>19. Zusätzlich</t>
  </si>
  <si>
    <t>20. Zusätzlich</t>
  </si>
  <si>
    <t>AKTUELL</t>
  </si>
  <si>
    <t>20. weitere E-Mail Adresse</t>
  </si>
  <si>
    <t>19. weitere E-Mail Adresse</t>
  </si>
  <si>
    <t>11. weitere E-Mail Adresse</t>
  </si>
  <si>
    <t>12. weitere E-Mail Adresse</t>
  </si>
  <si>
    <t>13. weitere E-Mail Adresse</t>
  </si>
  <si>
    <t>14. weitere E-Mail Adresse</t>
  </si>
  <si>
    <t>15. weitere E-Mail Adresse</t>
  </si>
  <si>
    <t>16. weitere E-Mail Adresse</t>
  </si>
  <si>
    <t>17. weitere E-Mail Adresse</t>
  </si>
  <si>
    <t>18. weitere E-Mail Adresse</t>
  </si>
  <si>
    <t>weibliche U11</t>
  </si>
  <si>
    <t>männliche U11</t>
  </si>
  <si>
    <t>Jahrgang</t>
  </si>
  <si>
    <t>Jugend</t>
  </si>
  <si>
    <t>M20</t>
  </si>
  <si>
    <t>M18</t>
  </si>
  <si>
    <t>M16</t>
  </si>
  <si>
    <t>M14</t>
  </si>
  <si>
    <t>M12</t>
  </si>
  <si>
    <t>M11</t>
  </si>
  <si>
    <t>M10</t>
  </si>
  <si>
    <t>W20</t>
  </si>
  <si>
    <t>W18</t>
  </si>
  <si>
    <t>W16</t>
  </si>
  <si>
    <t>W14</t>
  </si>
  <si>
    <t>W12</t>
  </si>
  <si>
    <t>W11</t>
  </si>
  <si>
    <t>W10</t>
  </si>
  <si>
    <t>2003/2004</t>
  </si>
  <si>
    <t>2005/2006</t>
  </si>
  <si>
    <t>2007/2008</t>
  </si>
  <si>
    <t>2009/2010</t>
  </si>
  <si>
    <t>2011/2012</t>
  </si>
  <si>
    <t>2012 und jünger</t>
  </si>
  <si>
    <t>2013 und jünger</t>
  </si>
  <si>
    <t>2014 und jünger</t>
  </si>
  <si>
    <t>2015 und jünger</t>
  </si>
  <si>
    <t>2016 und jünger</t>
  </si>
  <si>
    <t>Offene Runde D</t>
  </si>
  <si>
    <t>Liga Jugend 2</t>
  </si>
  <si>
    <t>SEN 3 Damen (ohne Abschlusstabellen)</t>
  </si>
  <si>
    <t>SEN 3 Herren (ohne Abschlusstabellen)</t>
  </si>
  <si>
    <t>2013/2014</t>
  </si>
  <si>
    <t>2017 und jünger</t>
  </si>
  <si>
    <t>AuswahlTeams</t>
  </si>
  <si>
    <t>Spielbetrieb der</t>
  </si>
  <si>
    <t>LigaAuswahl</t>
  </si>
  <si>
    <t>M09</t>
  </si>
  <si>
    <t>M08</t>
  </si>
  <si>
    <t>Auswahl Liga - alle</t>
  </si>
  <si>
    <t>Zahl der Meldung</t>
  </si>
  <si>
    <t>Verein</t>
  </si>
  <si>
    <t>Bereich</t>
  </si>
  <si>
    <t>Gesamtmeldung</t>
  </si>
  <si>
    <t>Son 1</t>
  </si>
  <si>
    <t>Son 2</t>
  </si>
  <si>
    <t>Son 3</t>
  </si>
  <si>
    <t>Son 4</t>
  </si>
  <si>
    <t>Son 5</t>
  </si>
  <si>
    <t>Son 6</t>
  </si>
  <si>
    <t>Auswahl Liga - Pokal + SEN</t>
  </si>
  <si>
    <t>Meldebogen -Pokal und Sonderspielbetrieb-</t>
  </si>
  <si>
    <t>Meldebogen -Alle Mannschaften- (außer Pokal und Sonderligen)</t>
  </si>
  <si>
    <t>Herren Ü35 (SEN 2)</t>
  </si>
  <si>
    <t>Herren Ü40 (SEN 3)</t>
  </si>
  <si>
    <t>Damen Ü35 (SEN 2)</t>
  </si>
  <si>
    <t>Damen Ü40 (SEN 3)</t>
  </si>
  <si>
    <t>Herren Ü45 (SEN 4)</t>
  </si>
  <si>
    <t>Son 7</t>
  </si>
  <si>
    <t>Son 8</t>
  </si>
  <si>
    <t>Son 9</t>
  </si>
  <si>
    <t>Son 10</t>
  </si>
  <si>
    <t>Meldebogen Anzahl der Mannschaften</t>
  </si>
  <si>
    <t>Gesamt</t>
  </si>
  <si>
    <t>Herren:</t>
  </si>
  <si>
    <t>Damen:</t>
  </si>
  <si>
    <t>Pokal:</t>
  </si>
  <si>
    <t>Senioren 2 (Ü35)</t>
  </si>
  <si>
    <t>Senioren 3 (Ü40)</t>
  </si>
  <si>
    <t>Mixed</t>
  </si>
  <si>
    <t>Mannschaft(en)</t>
  </si>
  <si>
    <r>
      <t>Runde B</t>
    </r>
    <r>
      <rPr>
        <vertAlign val="superscript"/>
        <sz val="12"/>
        <rFont val="Arial"/>
        <family val="2"/>
      </rPr>
      <t>3</t>
    </r>
  </si>
  <si>
    <r>
      <t>Runde A</t>
    </r>
    <r>
      <rPr>
        <vertAlign val="superscript"/>
        <sz val="12"/>
        <rFont val="Arial"/>
        <family val="2"/>
      </rPr>
      <t>2</t>
    </r>
  </si>
  <si>
    <r>
      <t>R. C</t>
    </r>
    <r>
      <rPr>
        <vertAlign val="superscript"/>
        <sz val="12"/>
        <rFont val="Arial"/>
        <family val="2"/>
      </rPr>
      <t>3</t>
    </r>
  </si>
  <si>
    <r>
      <t>R. D</t>
    </r>
    <r>
      <rPr>
        <vertAlign val="superscript"/>
        <sz val="12"/>
        <rFont val="Arial"/>
        <family val="2"/>
      </rPr>
      <t>3</t>
    </r>
  </si>
  <si>
    <t>In den Offenen Runden wird die Staffelstärke nach der Meldung eingeteilt.</t>
  </si>
  <si>
    <r>
      <t>2</t>
    </r>
    <r>
      <rPr>
        <sz val="12"/>
        <rFont val="Arial"/>
        <family val="2"/>
      </rPr>
      <t>: In diesen Spielgruppen spielen Mannschaften mit Spielerfahrung.</t>
    </r>
  </si>
  <si>
    <r>
      <t>3</t>
    </r>
    <r>
      <rPr>
        <sz val="12"/>
        <rFont val="Arial"/>
        <family val="2"/>
      </rPr>
      <t>: In diesen Spielgruppen spielen Mannschaften ohne bzw. mit nur 
   wenig Spielerfahrung.</t>
    </r>
  </si>
  <si>
    <t>Gesamtzahl unserer gemeldeten Mannschaften:</t>
  </si>
  <si>
    <t>Unterschrift Abteilungsleitung</t>
  </si>
  <si>
    <t>Senioren Ü45</t>
  </si>
  <si>
    <t>Mannschaftsmeldungen</t>
  </si>
  <si>
    <t>Pokal &amp; Senioren ab Ü35</t>
  </si>
  <si>
    <t>nächste Seite (P+SEN)</t>
  </si>
  <si>
    <t>nächste Seite (Anzahl)</t>
  </si>
  <si>
    <t>nächste Seite (Alle)</t>
  </si>
  <si>
    <t>Anzahl Mannschaften</t>
  </si>
  <si>
    <t>Das Tabellenblatt "Anzahl Mannschaften" ist auszudrucken, zu unterschreiben und als Dokument (PDF, Papier) der Geschäftsstelle zuzusenden</t>
  </si>
  <si>
    <t>M13</t>
  </si>
  <si>
    <t>W13</t>
  </si>
  <si>
    <t>männliche U13</t>
  </si>
  <si>
    <t>weibliche U13</t>
  </si>
  <si>
    <t>2012/2013</t>
  </si>
  <si>
    <t>Herren Pokal</t>
  </si>
  <si>
    <t>Damen Pokal</t>
  </si>
  <si>
    <t>in 2024</t>
  </si>
  <si>
    <t>2018 und jünger</t>
  </si>
  <si>
    <r>
      <t>1</t>
    </r>
    <r>
      <rPr>
        <sz val="12"/>
        <rFont val="Arial"/>
        <family val="2"/>
      </rPr>
      <t>: In diesen Spielgruppen werden die Teilnehmer an den RLN- 
    Wettbewerben (U 18, U 16, U 14) und die 
    Hamburger Meister ermittelt (U 18, U 16, U 14).</t>
    </r>
  </si>
  <si>
    <t>W09</t>
  </si>
  <si>
    <t>W08</t>
  </si>
  <si>
    <t>Leistungsrunde1</t>
  </si>
  <si>
    <t>männliche U09</t>
  </si>
  <si>
    <t>männliche U08</t>
  </si>
  <si>
    <t>weibliche U09</t>
  </si>
  <si>
    <t>weibliche U08</t>
  </si>
  <si>
    <t>Meldeunterlagen 2026/27</t>
  </si>
  <si>
    <t>Wir melden zur Saison 2026/27 folgende Anzahl von Mannschaften
im Hamburger Spielbetrieb:</t>
  </si>
  <si>
    <t>Pokal Herren 1 (RLN+ HO)</t>
  </si>
  <si>
    <t>Pokal Herren 2 (HS + HB + HK)</t>
  </si>
  <si>
    <t>2019 und jünger</t>
  </si>
  <si>
    <t>2015/2016</t>
  </si>
  <si>
    <t>in 2026</t>
  </si>
  <si>
    <t>Herren 1</t>
  </si>
  <si>
    <t>Herren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</si>
</sst>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8"/>
      <name val="Arial"/>
      <family val="2"/>
    </font>
    <font>
      <b/>
      <sz val="10"/>
      <name val="Arial"/>
      <family val="2"/>
    </font>
    <font>
      <sz val="12"/>
      <name val="Arial"/>
      <family val="2"/>
    </font>
    <font>
      <b/>
      <sz val="22"/>
      <name val="Arial"/>
      <family val="2"/>
    </font>
    <font>
      <b/>
      <sz val="12"/>
      <name val="Arial"/>
      <family val="2"/>
    </font>
    <font>
      <u/>
      <sz val="10"/>
      <color indexed="12"/>
      <name val="Arial"/>
      <family val="2"/>
    </font>
    <font>
      <sz val="22"/>
      <name val="Arial"/>
      <family val="2"/>
    </font>
    <font>
      <u/>
      <sz val="12"/>
      <color indexed="12"/>
      <name val="Arial"/>
      <family val="2"/>
    </font>
    <font>
      <sz val="10"/>
      <color indexed="12"/>
      <name val="Arial"/>
      <family val="2"/>
    </font>
    <font>
      <sz val="12"/>
      <color indexed="12"/>
      <name val="Arial"/>
      <family val="2"/>
    </font>
    <font>
      <sz val="10"/>
      <color indexed="10"/>
      <name val="Arial"/>
      <family val="2"/>
    </font>
    <font>
      <sz val="10"/>
      <name val="Arial"/>
      <family val="2"/>
    </font>
    <font>
      <b/>
      <sz val="14"/>
      <name val="Arial"/>
      <family val="2"/>
    </font>
    <font>
      <sz val="28"/>
      <name val="Arial"/>
      <family val="2"/>
    </font>
    <font>
      <sz val="11"/>
      <name val="Arial"/>
      <family val="2"/>
    </font>
    <font>
      <sz val="14"/>
      <name val="Arial"/>
      <family val="2"/>
    </font>
    <font>
      <b/>
      <sz val="20"/>
      <name val="Arial"/>
      <family val="2"/>
    </font>
    <font>
      <sz val="6"/>
      <name val="Arial"/>
      <family val="2"/>
    </font>
    <font>
      <vertAlign val="superscript"/>
      <sz val="12"/>
      <name val="Arial"/>
      <family val="2"/>
    </font>
    <font>
      <sz val="16"/>
      <name val="Arial"/>
      <family val="2"/>
    </font>
    <font>
      <sz val="11"/>
      <color theme="1"/>
      <name val="Calibri"/>
      <family val="2"/>
      <scheme val="minor"/>
    </font>
    <font>
      <u/>
      <sz val="11"/>
      <color theme="10"/>
      <name val="Calibri"/>
      <family val="2"/>
      <scheme val="minor"/>
    </font>
    <font>
      <sz val="10"/>
      <color rgb="FF7030A0"/>
      <name val="Arial"/>
      <family val="2"/>
    </font>
    <font>
      <sz val="10"/>
      <color rgb="FFFF0000"/>
      <name val="Arial"/>
      <family val="2"/>
    </font>
    <font>
      <sz val="12"/>
      <color theme="0"/>
      <name val="Arial"/>
      <family val="2"/>
    </font>
    <font>
      <sz val="12"/>
      <color rgb="FFFF0000"/>
      <name val="Arial"/>
      <family val="2"/>
    </font>
    <font>
      <sz val="6"/>
      <color rgb="FFFF0000"/>
      <name val="Arial"/>
      <family val="2"/>
    </font>
    <font>
      <sz val="8"/>
      <color rgb="FFFF0000"/>
      <name val="Arial"/>
      <family val="2"/>
    </font>
    <font>
      <strike/>
      <sz val="12"/>
      <color rgb="FFFF0000"/>
      <name val="Arial"/>
      <family val="2"/>
    </font>
    <font>
      <b/>
      <sz val="10"/>
      <color theme="0"/>
      <name val="Arial"/>
      <family val="2"/>
    </font>
    <font>
      <sz val="10"/>
      <color theme="0"/>
      <name val="Arial"/>
      <family val="2"/>
    </font>
    <font>
      <i/>
      <sz val="12"/>
      <name val="Arial"/>
      <family val="2"/>
    </font>
  </fonts>
  <fills count="8">
    <fill>
      <patternFill patternType="none"/>
    </fill>
    <fill>
      <patternFill patternType="gray125"/>
    </fill>
    <fill>
      <patternFill patternType="solid">
        <fgColor rgb="FFFFE699"/>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6337778862885"/>
        <bgColor indexed="64"/>
      </patternFill>
    </fill>
    <fill>
      <patternFill patternType="solid">
        <fgColor rgb="FFFF0000"/>
        <bgColor indexed="64"/>
      </patternFill>
    </fill>
  </fills>
  <borders count="10">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double">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22" fillId="0" borderId="0" applyNumberFormat="0" applyFill="0" applyBorder="0" applyAlignment="0" applyProtection="0"/>
    <xf numFmtId="0" fontId="21" fillId="0" borderId="0"/>
  </cellStyleXfs>
  <cellXfs count="143">
    <xf numFmtId="0" fontId="0" fillId="0" borderId="0" xfId="0"/>
    <xf numFmtId="0" fontId="2" fillId="0" borderId="0" xfId="0" applyFont="1"/>
    <xf numFmtId="0" fontId="3" fillId="0" borderId="0" xfId="0" applyFont="1"/>
    <xf numFmtId="0" fontId="3" fillId="0" borderId="0" xfId="0" applyFont="1" applyAlignment="1">
      <alignment horizontal="justify"/>
    </xf>
    <xf numFmtId="0" fontId="3" fillId="0" borderId="0" xfId="0" applyFont="1" applyAlignment="1">
      <alignment horizontal="center" wrapText="1"/>
    </xf>
    <xf numFmtId="0" fontId="5" fillId="0" borderId="0" xfId="0" applyFont="1"/>
    <xf numFmtId="0" fontId="3" fillId="0" borderId="0" xfId="0" applyFont="1" applyBorder="1"/>
    <xf numFmtId="0" fontId="3" fillId="0" borderId="1" xfId="0" applyFont="1" applyBorder="1"/>
    <xf numFmtId="0" fontId="3" fillId="0" borderId="0" xfId="0" applyFont="1" applyAlignment="1">
      <alignment horizontal="left"/>
    </xf>
    <xf numFmtId="0" fontId="3" fillId="0" borderId="0" xfId="0" applyFont="1" applyProtection="1"/>
    <xf numFmtId="0" fontId="3" fillId="0" borderId="0" xfId="0" applyFont="1" applyAlignment="1" applyProtection="1">
      <alignment horizontal="center"/>
    </xf>
    <xf numFmtId="0" fontId="0" fillId="0" borderId="0" xfId="0" applyFill="1"/>
    <xf numFmtId="0" fontId="3" fillId="0" borderId="1" xfId="0" applyFont="1" applyFill="1" applyBorder="1" applyProtection="1"/>
    <xf numFmtId="0" fontId="3" fillId="0" borderId="1" xfId="0" applyFont="1" applyFill="1" applyBorder="1" applyAlignment="1" applyProtection="1">
      <alignment horizontal="left"/>
    </xf>
    <xf numFmtId="0" fontId="3" fillId="0" borderId="0" xfId="0" applyFont="1" applyFill="1" applyProtection="1"/>
    <xf numFmtId="0" fontId="3" fillId="0" borderId="0" xfId="0" applyFont="1" applyAlignment="1">
      <alignment wrapText="1"/>
    </xf>
    <xf numFmtId="0" fontId="3" fillId="0" borderId="0" xfId="0" applyFont="1" applyAlignment="1">
      <alignment horizontal="right"/>
    </xf>
    <xf numFmtId="0" fontId="0" fillId="0" borderId="0" xfId="0" applyAlignment="1"/>
    <xf numFmtId="0" fontId="8" fillId="0" borderId="0" xfId="1" applyFont="1" applyAlignment="1" applyProtection="1">
      <alignment horizontal="right"/>
    </xf>
    <xf numFmtId="0" fontId="6" fillId="0" borderId="0" xfId="1" quotePrefix="1" applyAlignment="1" applyProtection="1"/>
    <xf numFmtId="0" fontId="0" fillId="0" borderId="0" xfId="0" quotePrefix="1" applyAlignment="1">
      <alignment horizontal="left"/>
    </xf>
    <xf numFmtId="0" fontId="6" fillId="0" borderId="0" xfId="1" applyAlignment="1" applyProtection="1">
      <alignment horizontal="left"/>
    </xf>
    <xf numFmtId="0" fontId="3" fillId="0" borderId="0" xfId="0" applyFont="1" applyFill="1" applyBorder="1" applyAlignment="1" applyProtection="1">
      <alignment shrinkToFit="1"/>
    </xf>
    <xf numFmtId="0" fontId="3" fillId="0" borderId="0" xfId="0" applyFont="1" applyFill="1" applyBorder="1" applyAlignment="1" applyProtection="1"/>
    <xf numFmtId="0" fontId="0" fillId="0" borderId="0" xfId="0" applyFill="1" applyBorder="1" applyAlignment="1" applyProtection="1"/>
    <xf numFmtId="0" fontId="8" fillId="0" borderId="0" xfId="1" applyFont="1" applyAlignment="1" applyProtection="1">
      <alignment horizontal="left"/>
    </xf>
    <xf numFmtId="0" fontId="9" fillId="0" borderId="2" xfId="1" quotePrefix="1" applyFont="1" applyBorder="1" applyAlignment="1" applyProtection="1">
      <alignment horizontal="center"/>
      <protection locked="0"/>
    </xf>
    <xf numFmtId="0" fontId="0" fillId="0" borderId="0" xfId="0" applyAlignment="1" applyProtection="1">
      <alignment horizontal="center"/>
    </xf>
    <xf numFmtId="0" fontId="6" fillId="0" borderId="0" xfId="1" quotePrefix="1" applyAlignment="1" applyProtection="1">
      <alignment horizontal="center"/>
    </xf>
    <xf numFmtId="0" fontId="10" fillId="0" borderId="2" xfId="1" applyFont="1" applyBorder="1" applyAlignment="1" applyProtection="1">
      <alignment horizontal="center"/>
      <protection locked="0"/>
    </xf>
    <xf numFmtId="0" fontId="11" fillId="0" borderId="0" xfId="0" applyFont="1"/>
    <xf numFmtId="0" fontId="3" fillId="0" borderId="1" xfId="0" applyFont="1" applyFill="1" applyBorder="1" applyAlignment="1" applyProtection="1"/>
    <xf numFmtId="0" fontId="3" fillId="2" borderId="1" xfId="0" applyFont="1" applyFill="1" applyBorder="1" applyAlignment="1" applyProtection="1">
      <alignment horizontal="left"/>
      <protection locked="0"/>
    </xf>
    <xf numFmtId="0" fontId="3" fillId="2" borderId="1" xfId="0" applyFont="1" applyFill="1" applyBorder="1" applyAlignment="1" applyProtection="1">
      <alignment horizontal="left" shrinkToFit="1"/>
      <protection locked="0"/>
    </xf>
    <xf numFmtId="0" fontId="3" fillId="2" borderId="3" xfId="0" applyFont="1" applyFill="1" applyBorder="1" applyAlignment="1" applyProtection="1">
      <alignment horizontal="left" shrinkToFit="1"/>
      <protection locked="0"/>
    </xf>
    <xf numFmtId="0" fontId="3" fillId="2" borderId="1" xfId="0" applyFont="1" applyFill="1" applyBorder="1" applyAlignment="1" applyProtection="1">
      <alignment horizontal="left" shrinkToFit="1"/>
      <protection locked="0"/>
    </xf>
    <xf numFmtId="0" fontId="5" fillId="0" borderId="0" xfId="0" applyFont="1" applyAlignment="1">
      <alignment horizontal="left"/>
    </xf>
    <xf numFmtId="0" fontId="3" fillId="2" borderId="1" xfId="0" applyFont="1" applyFill="1" applyBorder="1" applyAlignment="1" applyProtection="1">
      <alignment horizontal="left"/>
      <protection locked="0"/>
    </xf>
    <xf numFmtId="0" fontId="3" fillId="0" borderId="0" xfId="0" applyFont="1" applyFill="1" applyBorder="1" applyAlignment="1" applyProtection="1">
      <alignment horizontal="left"/>
    </xf>
    <xf numFmtId="0" fontId="12" fillId="0" borderId="0" xfId="0" applyFont="1"/>
    <xf numFmtId="0" fontId="3" fillId="0" borderId="0" xfId="0" applyFont="1" applyBorder="1" applyAlignment="1">
      <alignment shrinkToFit="1"/>
    </xf>
    <xf numFmtId="0" fontId="3" fillId="3" borderId="1" xfId="0" applyFont="1" applyFill="1" applyBorder="1" applyAlignment="1" applyProtection="1">
      <alignment horizontal="center"/>
      <protection locked="0"/>
    </xf>
    <xf numFmtId="0" fontId="3" fillId="0" borderId="0" xfId="0" applyFont="1" applyAlignment="1">
      <alignment horizontal="center"/>
    </xf>
    <xf numFmtId="0" fontId="15" fillId="0" borderId="0" xfId="0" applyFont="1" applyAlignment="1">
      <alignment vertical="center"/>
    </xf>
    <xf numFmtId="0" fontId="16" fillId="0" borderId="0" xfId="0" applyFont="1" applyAlignment="1">
      <alignment horizontal="center" vertical="top" wrapText="1"/>
    </xf>
    <xf numFmtId="0" fontId="15" fillId="0" borderId="0" xfId="0" applyFont="1" applyAlignment="1">
      <alignment horizontal="left" vertical="top" wrapText="1"/>
    </xf>
    <xf numFmtId="0" fontId="15" fillId="0" borderId="0" xfId="0" quotePrefix="1" applyFont="1" applyAlignment="1">
      <alignment horizontal="left" vertical="top" wrapText="1"/>
    </xf>
    <xf numFmtId="0" fontId="15" fillId="0" borderId="0" xfId="0" applyFont="1" applyAlignment="1">
      <alignment horizontal="left" vertical="top"/>
    </xf>
    <xf numFmtId="0" fontId="1" fillId="0" borderId="0" xfId="0" applyFont="1"/>
    <xf numFmtId="0" fontId="1" fillId="0" borderId="0" xfId="0" applyFont="1" applyAlignment="1">
      <alignment horizontal="left" vertical="top" wrapText="1"/>
    </xf>
    <xf numFmtId="0" fontId="7" fillId="0" borderId="0" xfId="0" applyFont="1" applyAlignment="1">
      <alignment horizontal="right"/>
    </xf>
    <xf numFmtId="0" fontId="3" fillId="0" borderId="4" xfId="0" applyFont="1" applyBorder="1"/>
    <xf numFmtId="14" fontId="3" fillId="2" borderId="1" xfId="0" applyNumberFormat="1" applyFont="1" applyFill="1" applyBorder="1" applyAlignment="1" applyProtection="1">
      <alignment horizontal="left" shrinkToFit="1"/>
      <protection locked="0"/>
    </xf>
    <xf numFmtId="0" fontId="2" fillId="0" borderId="0" xfId="0" applyFont="1" applyAlignment="1">
      <alignment horizontal="right"/>
    </xf>
    <xf numFmtId="0" fontId="0" fillId="0" borderId="1" xfId="0" applyBorder="1"/>
    <xf numFmtId="0" fontId="23" fillId="0" borderId="0" xfId="0" applyFont="1"/>
    <xf numFmtId="14" fontId="23" fillId="0" borderId="0" xfId="0" applyNumberFormat="1" applyFont="1"/>
    <xf numFmtId="0" fontId="12" fillId="0" borderId="0" xfId="0" applyFont="1" applyBorder="1" applyAlignment="1" applyProtection="1">
      <alignment horizontal="right" vertical="top"/>
    </xf>
    <xf numFmtId="0" fontId="12" fillId="0" borderId="0" xfId="0" applyFont="1" applyFill="1" applyBorder="1" applyAlignment="1" applyProtection="1">
      <alignment horizontal="right" vertical="top"/>
    </xf>
    <xf numFmtId="14" fontId="3" fillId="0" borderId="0" xfId="0" applyNumberFormat="1" applyFont="1" applyFill="1" applyBorder="1" applyAlignment="1" applyProtection="1">
      <alignment horizontal="left"/>
    </xf>
    <xf numFmtId="0" fontId="3" fillId="0" borderId="0" xfId="0" applyFont="1" applyFill="1" applyBorder="1" applyProtection="1"/>
    <xf numFmtId="0" fontId="5" fillId="0" borderId="0" xfId="0" applyFont="1" applyAlignment="1"/>
    <xf numFmtId="0" fontId="5" fillId="0" borderId="0" xfId="0" applyFont="1" applyAlignment="1">
      <alignment shrinkToFit="1"/>
    </xf>
    <xf numFmtId="0" fontId="5" fillId="0" borderId="0" xfId="0" applyFont="1" applyProtection="1"/>
    <xf numFmtId="0" fontId="23" fillId="0" borderId="0" xfId="0" applyFont="1" applyAlignment="1">
      <alignment horizontal="right"/>
    </xf>
    <xf numFmtId="0" fontId="0" fillId="4" borderId="0" xfId="0" applyFill="1"/>
    <xf numFmtId="0" fontId="12" fillId="4" borderId="0" xfId="0" applyFont="1" applyFill="1"/>
    <xf numFmtId="0" fontId="5" fillId="0" borderId="0" xfId="0" applyFont="1" applyAlignment="1">
      <alignment horizontal="right"/>
    </xf>
    <xf numFmtId="0" fontId="3" fillId="0" borderId="0" xfId="0" applyFont="1" applyBorder="1" applyProtection="1"/>
    <xf numFmtId="0" fontId="24" fillId="0" borderId="0" xfId="0" applyFont="1"/>
    <xf numFmtId="0" fontId="8" fillId="0" borderId="2" xfId="1" applyFont="1" applyBorder="1" applyAlignment="1" applyProtection="1">
      <alignment horizontal="center"/>
      <protection locked="0"/>
    </xf>
    <xf numFmtId="0" fontId="0" fillId="0" borderId="0" xfId="0" quotePrefix="1"/>
    <xf numFmtId="0" fontId="0" fillId="5" borderId="0" xfId="0" quotePrefix="1" applyFill="1"/>
    <xf numFmtId="0" fontId="0" fillId="5" borderId="0" xfId="0" applyFill="1"/>
    <xf numFmtId="0" fontId="3" fillId="2" borderId="1" xfId="0" applyFont="1" applyFill="1" applyBorder="1" applyAlignment="1" applyProtection="1">
      <alignment horizontal="left" shrinkToFit="1"/>
      <protection locked="0"/>
    </xf>
    <xf numFmtId="0" fontId="3" fillId="2" borderId="1" xfId="0" applyFont="1" applyFill="1" applyBorder="1" applyAlignment="1" applyProtection="1">
      <alignment horizontal="left"/>
      <protection locked="0"/>
    </xf>
    <xf numFmtId="0" fontId="2" fillId="4" borderId="0" xfId="0" applyFont="1" applyFill="1"/>
    <xf numFmtId="0" fontId="3" fillId="0" borderId="5" xfId="0" applyFont="1" applyBorder="1" applyProtection="1"/>
    <xf numFmtId="0" fontId="3" fillId="0" borderId="6" xfId="0" applyFont="1" applyBorder="1" applyProtection="1"/>
    <xf numFmtId="0" fontId="3" fillId="0" borderId="7" xfId="0" applyFont="1" applyBorder="1" applyProtection="1"/>
    <xf numFmtId="0" fontId="5" fillId="0" borderId="0" xfId="0" applyFont="1" applyAlignment="1">
      <alignment horizontal="center"/>
    </xf>
    <xf numFmtId="0" fontId="25" fillId="0" borderId="0" xfId="0" applyFont="1"/>
    <xf numFmtId="0" fontId="26" fillId="0" borderId="0" xfId="0" applyFont="1"/>
    <xf numFmtId="0" fontId="18" fillId="0" borderId="0" xfId="0" applyFont="1"/>
    <xf numFmtId="0" fontId="18" fillId="0" borderId="0" xfId="0" applyFont="1" applyAlignment="1">
      <alignment horizontal="center"/>
    </xf>
    <xf numFmtId="0" fontId="27" fillId="0" borderId="0" xfId="0" applyFont="1"/>
    <xf numFmtId="0" fontId="28" fillId="0" borderId="0" xfId="0" applyFont="1"/>
    <xf numFmtId="0" fontId="3" fillId="0" borderId="1" xfId="0" applyFont="1" applyBorder="1" applyAlignment="1">
      <alignment horizontal="center"/>
    </xf>
    <xf numFmtId="0" fontId="3" fillId="0" borderId="0" xfId="0" quotePrefix="1" applyFont="1"/>
    <xf numFmtId="0" fontId="3" fillId="0" borderId="8" xfId="0" applyFont="1" applyBorder="1"/>
    <xf numFmtId="0" fontId="6" fillId="0" borderId="2" xfId="1" quotePrefix="1" applyBorder="1" applyAlignment="1" applyProtection="1">
      <alignment horizontal="center"/>
      <protection locked="0"/>
    </xf>
    <xf numFmtId="0" fontId="8" fillId="0" borderId="2" xfId="1" applyFont="1" applyBorder="1" applyAlignment="1" applyProtection="1">
      <alignment horizontal="center" shrinkToFit="1"/>
      <protection locked="0"/>
    </xf>
    <xf numFmtId="0" fontId="3" fillId="0" borderId="1" xfId="0" applyFont="1" applyFill="1" applyBorder="1" applyAlignment="1" applyProtection="1">
      <alignment horizontal="center" shrinkToFit="1"/>
    </xf>
    <xf numFmtId="0" fontId="1" fillId="0" borderId="0" xfId="0" applyFont="1" applyFill="1" applyAlignment="1" applyProtection="1">
      <alignment horizontal="center"/>
    </xf>
    <xf numFmtId="0" fontId="1" fillId="0" borderId="0" xfId="0" applyFont="1" applyFill="1" applyProtection="1"/>
    <xf numFmtId="0" fontId="3" fillId="0" borderId="0" xfId="0" applyFont="1" applyFill="1" applyAlignment="1" applyProtection="1">
      <alignment horizontal="center"/>
    </xf>
    <xf numFmtId="0" fontId="3" fillId="0" borderId="1" xfId="0" applyFont="1" applyFill="1" applyBorder="1" applyAlignment="1" applyProtection="1">
      <alignment horizontal="center"/>
    </xf>
    <xf numFmtId="0" fontId="29" fillId="0" borderId="0" xfId="0" applyFont="1"/>
    <xf numFmtId="0" fontId="3" fillId="0" borderId="0" xfId="0" applyFont="1" applyFill="1"/>
    <xf numFmtId="0" fontId="18" fillId="0" borderId="0" xfId="0" applyFont="1" applyFill="1"/>
    <xf numFmtId="0" fontId="3" fillId="0" borderId="0" xfId="0" applyFont="1" applyFill="1" applyAlignment="1">
      <alignment wrapText="1"/>
    </xf>
    <xf numFmtId="0" fontId="1" fillId="0" borderId="0" xfId="0" applyFont="1" applyFill="1" applyAlignment="1">
      <alignment horizontal="right"/>
    </xf>
    <xf numFmtId="0" fontId="1" fillId="0" borderId="0" xfId="0" applyFont="1" applyFill="1"/>
    <xf numFmtId="0" fontId="1" fillId="0" borderId="1" xfId="0" applyFont="1" applyFill="1" applyBorder="1" applyAlignment="1">
      <alignment horizontal="right"/>
    </xf>
    <xf numFmtId="0" fontId="3" fillId="0" borderId="1" xfId="0" applyFont="1" applyFill="1" applyBorder="1"/>
    <xf numFmtId="0" fontId="32" fillId="0" borderId="0" xfId="0" applyFont="1" applyFill="1" applyProtection="1"/>
    <xf numFmtId="0" fontId="30" fillId="7" borderId="0" xfId="0" applyFont="1" applyFill="1"/>
    <xf numFmtId="0" fontId="31" fillId="7" borderId="0" xfId="0" applyFont="1" applyFill="1"/>
    <xf numFmtId="0" fontId="7" fillId="0" borderId="0" xfId="0" applyFont="1" applyAlignment="1">
      <alignment horizontal="center"/>
    </xf>
    <xf numFmtId="0" fontId="0" fillId="0" borderId="0" xfId="0" applyAlignment="1">
      <alignment horizontal="left"/>
    </xf>
    <xf numFmtId="0" fontId="11" fillId="0" borderId="0" xfId="0" applyFont="1" applyAlignment="1">
      <alignment horizontal="left" vertical="top" wrapText="1"/>
    </xf>
    <xf numFmtId="0" fontId="3" fillId="3" borderId="3" xfId="0" applyFont="1" applyFill="1" applyBorder="1" applyAlignment="1" applyProtection="1">
      <alignment horizontal="left" shrinkToFit="1"/>
      <protection locked="0"/>
    </xf>
    <xf numFmtId="0" fontId="5" fillId="0" borderId="0" xfId="0" applyFont="1" applyBorder="1" applyAlignment="1">
      <alignment horizontal="left"/>
    </xf>
    <xf numFmtId="0" fontId="4" fillId="3" borderId="8" xfId="0" applyFont="1" applyFill="1" applyBorder="1" applyAlignment="1" applyProtection="1">
      <alignment horizontal="left" shrinkToFit="1"/>
      <protection locked="0"/>
    </xf>
    <xf numFmtId="0" fontId="3" fillId="3" borderId="1" xfId="0" applyFont="1" applyFill="1" applyBorder="1" applyAlignment="1" applyProtection="1">
      <alignment horizontal="left" shrinkToFit="1"/>
      <protection locked="0"/>
    </xf>
    <xf numFmtId="0" fontId="5" fillId="6" borderId="8" xfId="0" applyFont="1" applyFill="1" applyBorder="1" applyAlignment="1" applyProtection="1">
      <alignment horizontal="left"/>
      <protection locked="0"/>
    </xf>
    <xf numFmtId="0" fontId="5" fillId="0" borderId="0" xfId="0" applyFont="1" applyBorder="1" applyAlignment="1">
      <alignment horizontal="left" shrinkToFit="1"/>
    </xf>
    <xf numFmtId="0" fontId="15" fillId="0" borderId="0" xfId="0" applyFont="1" applyAlignment="1">
      <alignment horizontal="left" vertical="top" wrapText="1"/>
    </xf>
    <xf numFmtId="0" fontId="3" fillId="0" borderId="1" xfId="0" applyFont="1" applyBorder="1" applyAlignment="1">
      <alignment horizontal="left" vertical="top" shrinkToFit="1"/>
    </xf>
    <xf numFmtId="0" fontId="15" fillId="0" borderId="0" xfId="0" quotePrefix="1" applyFont="1" applyAlignment="1">
      <alignment horizontal="left" vertical="top" wrapText="1"/>
    </xf>
    <xf numFmtId="0" fontId="15" fillId="0" borderId="0" xfId="0" applyFont="1" applyAlignment="1">
      <alignment horizontal="left" vertical="top"/>
    </xf>
    <xf numFmtId="0" fontId="13" fillId="0" borderId="0" xfId="0" applyFont="1" applyAlignment="1">
      <alignment horizontal="center" wrapText="1"/>
    </xf>
    <xf numFmtId="0" fontId="14" fillId="0" borderId="0" xfId="0" applyFont="1" applyAlignment="1">
      <alignment horizontal="center" vertical="center"/>
    </xf>
    <xf numFmtId="0" fontId="16" fillId="0" borderId="0" xfId="0" applyFont="1" applyAlignment="1">
      <alignment horizontal="center" vertical="top" wrapText="1"/>
    </xf>
    <xf numFmtId="0" fontId="3" fillId="0" borderId="0" xfId="0" applyFont="1" applyAlignment="1">
      <alignment horizontal="left"/>
    </xf>
    <xf numFmtId="0" fontId="3" fillId="2" borderId="1" xfId="0" applyFont="1" applyFill="1" applyBorder="1" applyAlignment="1" applyProtection="1">
      <alignment horizontal="left" shrinkToFit="1"/>
      <protection locked="0"/>
    </xf>
    <xf numFmtId="0" fontId="0" fillId="2" borderId="1" xfId="0" applyFill="1" applyBorder="1" applyAlignment="1" applyProtection="1">
      <alignment horizontal="left" shrinkToFit="1"/>
      <protection locked="0"/>
    </xf>
    <xf numFmtId="0" fontId="4" fillId="0" borderId="8" xfId="0" applyFont="1" applyFill="1" applyBorder="1" applyAlignment="1" applyProtection="1">
      <alignment horizontal="left" shrinkToFit="1"/>
    </xf>
    <xf numFmtId="0" fontId="5" fillId="0" borderId="0" xfId="0" applyFont="1" applyAlignment="1">
      <alignment horizontal="left"/>
    </xf>
    <xf numFmtId="0" fontId="3" fillId="2" borderId="1" xfId="0" applyFont="1" applyFill="1" applyBorder="1" applyAlignment="1" applyProtection="1">
      <alignment horizontal="left"/>
      <protection locked="0"/>
    </xf>
    <xf numFmtId="14" fontId="3" fillId="2" borderId="3" xfId="0" applyNumberFormat="1" applyFont="1" applyFill="1" applyBorder="1" applyAlignment="1" applyProtection="1">
      <alignment horizontal="left"/>
      <protection locked="0"/>
    </xf>
    <xf numFmtId="0" fontId="3" fillId="0" borderId="0" xfId="0" applyFont="1" applyAlignment="1">
      <alignment horizontal="left" vertical="top" wrapText="1"/>
    </xf>
    <xf numFmtId="0" fontId="12" fillId="0" borderId="0" xfId="0" applyFont="1" applyAlignment="1" applyProtection="1">
      <alignment horizontal="right" vertical="top"/>
    </xf>
    <xf numFmtId="0" fontId="5" fillId="2" borderId="1" xfId="0" applyFont="1" applyFill="1" applyBorder="1" applyAlignment="1" applyProtection="1">
      <alignment horizontal="left"/>
      <protection locked="0"/>
    </xf>
    <xf numFmtId="0" fontId="3" fillId="0" borderId="0" xfId="0" applyFont="1" applyAlignment="1" applyProtection="1">
      <alignment horizontal="right"/>
    </xf>
    <xf numFmtId="0" fontId="5" fillId="0" borderId="0" xfId="0" applyFont="1" applyAlignment="1" applyProtection="1">
      <alignment horizontal="center"/>
    </xf>
    <xf numFmtId="0" fontId="20" fillId="0" borderId="0" xfId="0" applyFont="1" applyAlignment="1">
      <alignment horizontal="center"/>
    </xf>
    <xf numFmtId="0" fontId="20" fillId="0" borderId="9" xfId="0" applyFont="1" applyBorder="1" applyAlignment="1">
      <alignment horizontal="center"/>
    </xf>
    <xf numFmtId="0" fontId="3" fillId="0" borderId="0" xfId="0" applyFont="1" applyFill="1" applyAlignment="1" applyProtection="1">
      <alignment horizontal="right"/>
    </xf>
    <xf numFmtId="0" fontId="17" fillId="2" borderId="8" xfId="0" applyFont="1" applyFill="1" applyBorder="1" applyAlignment="1" applyProtection="1">
      <alignment horizontal="left" shrinkToFit="1"/>
    </xf>
    <xf numFmtId="0" fontId="3"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horizontal="left"/>
    </xf>
  </cellXfs>
  <cellStyles count="4">
    <cellStyle name="Link" xfId="1" builtinId="8"/>
    <cellStyle name="Link 2" xfId="2" xr:uid="{31E6A25C-4A7B-42C5-9E9E-62186158AE7D}"/>
    <cellStyle name="Standard" xfId="0" builtinId="0"/>
    <cellStyle name="Standard 2" xfId="3" xr:uid="{EFF3A493-5092-411A-8EBC-10B0B4D1FB8B}"/>
  </cellStyles>
  <dxfs count="1">
    <dxf>
      <font>
        <b val="0"/>
        <i val="0"/>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9D481-EF58-4DFA-B4B4-C33DE9CFBB26}">
  <sheetPr>
    <tabColor rgb="FFFF0000"/>
  </sheetPr>
  <dimension ref="A1:W95"/>
  <sheetViews>
    <sheetView showGridLines="0" zoomScaleNormal="100" workbookViewId="0">
      <pane xSplit="3" ySplit="4" topLeftCell="D83" activePane="bottomRight" state="frozenSplit"/>
      <selection activeCell="B26" sqref="B26"/>
      <selection pane="topRight" activeCell="B26" sqref="B26"/>
      <selection pane="bottomLeft" activeCell="B26" sqref="B26"/>
      <selection pane="bottomRight" activeCell="D74" sqref="D74"/>
    </sheetView>
  </sheetViews>
  <sheetFormatPr baseColWidth="10" defaultRowHeight="13.2" x14ac:dyDescent="0.25"/>
  <cols>
    <col min="4" max="22" width="10.5546875" customWidth="1"/>
  </cols>
  <sheetData>
    <row r="1" spans="1:23" x14ac:dyDescent="0.25">
      <c r="C1" s="69" t="s">
        <v>269</v>
      </c>
      <c r="D1" s="69" t="s">
        <v>14</v>
      </c>
      <c r="E1" s="69" t="s">
        <v>15</v>
      </c>
      <c r="F1" s="69" t="s">
        <v>19</v>
      </c>
    </row>
    <row r="2" spans="1:23" x14ac:dyDescent="0.25">
      <c r="C2" s="64" t="s">
        <v>263</v>
      </c>
      <c r="D2" s="55" t="s">
        <v>14</v>
      </c>
      <c r="E2" s="55" t="s">
        <v>15</v>
      </c>
      <c r="F2" s="55" t="s">
        <v>264</v>
      </c>
      <c r="G2" s="55" t="s">
        <v>265</v>
      </c>
      <c r="H2" s="55" t="s">
        <v>200</v>
      </c>
      <c r="I2" s="55" t="s">
        <v>266</v>
      </c>
      <c r="J2" s="39"/>
    </row>
    <row r="3" spans="1:23" x14ac:dyDescent="0.25">
      <c r="C3" s="53" t="s">
        <v>174</v>
      </c>
      <c r="D3" t="s">
        <v>14</v>
      </c>
      <c r="E3" t="s">
        <v>171</v>
      </c>
      <c r="F3" t="s">
        <v>15</v>
      </c>
      <c r="G3" t="s">
        <v>171</v>
      </c>
      <c r="H3" t="s">
        <v>150</v>
      </c>
      <c r="I3" t="s">
        <v>171</v>
      </c>
      <c r="J3" t="s">
        <v>151</v>
      </c>
      <c r="K3" t="s">
        <v>171</v>
      </c>
      <c r="L3" t="s">
        <v>152</v>
      </c>
      <c r="M3" t="s">
        <v>171</v>
      </c>
      <c r="N3" t="s">
        <v>153</v>
      </c>
      <c r="O3" t="s">
        <v>171</v>
      </c>
      <c r="P3" t="s">
        <v>154</v>
      </c>
      <c r="Q3" t="s">
        <v>171</v>
      </c>
      <c r="R3" t="s">
        <v>155</v>
      </c>
      <c r="S3" t="s">
        <v>171</v>
      </c>
      <c r="T3" t="s">
        <v>156</v>
      </c>
      <c r="U3" t="s">
        <v>171</v>
      </c>
      <c r="V3" t="s">
        <v>19</v>
      </c>
      <c r="W3" t="s">
        <v>171</v>
      </c>
    </row>
    <row r="4" spans="1:23" x14ac:dyDescent="0.25">
      <c r="B4" t="s">
        <v>3</v>
      </c>
      <c r="C4" t="s">
        <v>20</v>
      </c>
      <c r="D4" t="s">
        <v>14</v>
      </c>
      <c r="E4" t="s">
        <v>171</v>
      </c>
      <c r="F4" t="s">
        <v>15</v>
      </c>
      <c r="G4" t="s">
        <v>171</v>
      </c>
      <c r="H4" t="s">
        <v>150</v>
      </c>
      <c r="I4" t="s">
        <v>171</v>
      </c>
      <c r="J4" t="s">
        <v>151</v>
      </c>
      <c r="K4" t="s">
        <v>171</v>
      </c>
      <c r="L4" t="s">
        <v>152</v>
      </c>
      <c r="M4" t="s">
        <v>171</v>
      </c>
      <c r="N4" t="s">
        <v>153</v>
      </c>
      <c r="O4" t="s">
        <v>171</v>
      </c>
      <c r="P4" t="s">
        <v>154</v>
      </c>
      <c r="Q4" t="s">
        <v>171</v>
      </c>
      <c r="R4" t="s">
        <v>155</v>
      </c>
      <c r="S4" t="s">
        <v>171</v>
      </c>
      <c r="T4" t="s">
        <v>156</v>
      </c>
      <c r="U4" t="s">
        <v>171</v>
      </c>
      <c r="V4" t="s">
        <v>19</v>
      </c>
      <c r="W4" t="s">
        <v>171</v>
      </c>
    </row>
    <row r="5" spans="1:23" x14ac:dyDescent="0.25">
      <c r="B5" t="str">
        <f>IF('Allgemeine Daten'!C8="","",'Allgemeine Daten'!C8)</f>
        <v>Vereinskürzel gemäß HBV</v>
      </c>
      <c r="C5" t="s">
        <v>164</v>
      </c>
      <c r="D5" t="str">
        <f>IF('Allgemeine Daten'!C10="","",'Allgemeine Daten'!C10)</f>
        <v/>
      </c>
      <c r="E5" t="str">
        <f>IF('Allgemeine Daten'!H10="","",'Allgemeine Daten'!H10)</f>
        <v>Ja</v>
      </c>
      <c r="F5" t="str">
        <f>IF('Allgemeine Daten'!C11="","",'Allgemeine Daten'!C11)</f>
        <v/>
      </c>
      <c r="G5" t="str">
        <f>IF('Allgemeine Daten'!H11="","",'Allgemeine Daten'!H11)</f>
        <v>Ja</v>
      </c>
      <c r="H5" t="str">
        <f>IF('Allgemeine Daten'!C12="","",'Allgemeine Daten'!C12)</f>
        <v/>
      </c>
      <c r="I5" t="str">
        <f>IF('Allgemeine Daten'!H12="","",'Allgemeine Daten'!H12)</f>
        <v>Ja</v>
      </c>
      <c r="J5" t="str">
        <f>IF('Allgemeine Daten'!C13="","",'Allgemeine Daten'!C13)</f>
        <v/>
      </c>
      <c r="K5" t="str">
        <f>IF('Allgemeine Daten'!H13="","",'Allgemeine Daten'!H13)</f>
        <v>Ja</v>
      </c>
      <c r="L5" t="str">
        <f>IF('Allgemeine Daten'!C14="","",'Allgemeine Daten'!C14)</f>
        <v/>
      </c>
      <c r="M5" t="str">
        <f>IF('Allgemeine Daten'!H14="","",'Allgemeine Daten'!H14)</f>
        <v>Ja</v>
      </c>
      <c r="N5" t="str">
        <f>IF('Allgemeine Daten'!C15="","",'Allgemeine Daten'!C15)</f>
        <v/>
      </c>
      <c r="O5" t="str">
        <f>IF('Allgemeine Daten'!H15="","",'Allgemeine Daten'!H15)</f>
        <v>Ja</v>
      </c>
      <c r="P5" t="str">
        <f>IF('Allgemeine Daten'!C16="","",'Allgemeine Daten'!C16)</f>
        <v/>
      </c>
      <c r="Q5" t="str">
        <f>IF('Allgemeine Daten'!H16="","",'Allgemeine Daten'!H16)</f>
        <v>Ja</v>
      </c>
      <c r="R5" t="str">
        <f>IF('Allgemeine Daten'!C17="","",'Allgemeine Daten'!C17)</f>
        <v/>
      </c>
      <c r="S5" t="str">
        <f>IF('Allgemeine Daten'!H17="","",'Allgemeine Daten'!H17)</f>
        <v>Nein</v>
      </c>
      <c r="T5" t="str">
        <f>IF('Allgemeine Daten'!C18="","",'Allgemeine Daten'!C18)</f>
        <v/>
      </c>
      <c r="U5" t="str">
        <f>IF('Allgemeine Daten'!H18="","",'Allgemeine Daten'!H18)</f>
        <v>Nein</v>
      </c>
      <c r="V5" t="str">
        <f>IF('Allgemeine Daten'!C19="","",'Allgemeine Daten'!C19)</f>
        <v/>
      </c>
      <c r="W5" t="str">
        <f>IF('Allgemeine Daten'!H19="","",'Allgemeine Daten'!H19)</f>
        <v>Ja</v>
      </c>
    </row>
    <row r="6" spans="1:23" x14ac:dyDescent="0.25">
      <c r="B6" t="str">
        <f>IF('Allgemeine Daten'!C8="","",'Allgemeine Daten'!C8)</f>
        <v>Vereinskürzel gemäß HBV</v>
      </c>
      <c r="C6" t="s">
        <v>165</v>
      </c>
      <c r="D6" t="str">
        <f>IF('Allgemeine Daten'!C21="","",'Allgemeine Daten'!C21)</f>
        <v/>
      </c>
      <c r="E6" t="str">
        <f>IF('Allgemeine Daten'!H21="","",'Allgemeine Daten'!H21)</f>
        <v>Ja</v>
      </c>
      <c r="F6" t="str">
        <f>IF('Allgemeine Daten'!C22="","",'Allgemeine Daten'!C22)</f>
        <v/>
      </c>
      <c r="G6" t="str">
        <f>IF('Allgemeine Daten'!H22="","",'Allgemeine Daten'!H22)</f>
        <v>Ja</v>
      </c>
      <c r="H6" t="str">
        <f>IF('Allgemeine Daten'!C23="","",'Allgemeine Daten'!C23)</f>
        <v/>
      </c>
      <c r="I6" t="str">
        <f>IF('Allgemeine Daten'!H23="","",'Allgemeine Daten'!H23)</f>
        <v>Ja</v>
      </c>
      <c r="J6" t="str">
        <f>IF('Allgemeine Daten'!C24="","",'Allgemeine Daten'!C24)</f>
        <v/>
      </c>
      <c r="K6" t="str">
        <f>IF('Allgemeine Daten'!H24="","",'Allgemeine Daten'!H24)</f>
        <v>Ja</v>
      </c>
      <c r="L6" t="str">
        <f>IF('Allgemeine Daten'!C25="","",'Allgemeine Daten'!C25)</f>
        <v/>
      </c>
      <c r="M6" t="str">
        <f>IF('Allgemeine Daten'!H25="","",'Allgemeine Daten'!H25)</f>
        <v>Ja</v>
      </c>
      <c r="N6" t="str">
        <f>IF('Allgemeine Daten'!C26="","",'Allgemeine Daten'!C26)</f>
        <v/>
      </c>
      <c r="O6" t="str">
        <f>IF('Allgemeine Daten'!H26="","",'Allgemeine Daten'!H26)</f>
        <v>Ja</v>
      </c>
      <c r="P6" t="str">
        <f>IF('Allgemeine Daten'!C27="","",'Allgemeine Daten'!C27)</f>
        <v/>
      </c>
      <c r="Q6" t="str">
        <f>IF('Allgemeine Daten'!H27="","",'Allgemeine Daten'!H27)</f>
        <v>Ja</v>
      </c>
      <c r="R6" t="str">
        <f>IF('Allgemeine Daten'!C28="","",'Allgemeine Daten'!C28)</f>
        <v/>
      </c>
      <c r="S6" t="str">
        <f>IF('Allgemeine Daten'!H28="","",'Allgemeine Daten'!H28)</f>
        <v>Nein</v>
      </c>
      <c r="T6" t="str">
        <f>IF('Allgemeine Daten'!C29="","",'Allgemeine Daten'!C29)</f>
        <v/>
      </c>
      <c r="U6" t="str">
        <f>IF('Allgemeine Daten'!H29="","",'Allgemeine Daten'!H29)</f>
        <v>Nein</v>
      </c>
      <c r="V6" t="str">
        <f>IF('Allgemeine Daten'!C30="","",'Allgemeine Daten'!C30)</f>
        <v/>
      </c>
      <c r="W6" t="str">
        <f>IF('Allgemeine Daten'!H30="","",'Allgemeine Daten'!H30)</f>
        <v>Ja</v>
      </c>
    </row>
    <row r="7" spans="1:23" x14ac:dyDescent="0.25">
      <c r="B7" t="str">
        <f>IF('Allgemeine Daten'!C8="","",'Allgemeine Daten'!C8)</f>
        <v>Vereinskürzel gemäß HBV</v>
      </c>
      <c r="C7" t="s">
        <v>166</v>
      </c>
      <c r="D7" t="str">
        <f>IF('Allgemeine Daten'!C32="","",'Allgemeine Daten'!C32)</f>
        <v/>
      </c>
      <c r="E7" t="str">
        <f>IF('Allgemeine Daten'!H32="","",'Allgemeine Daten'!H32)</f>
        <v>Ja</v>
      </c>
      <c r="F7" t="str">
        <f>IF('Allgemeine Daten'!C33="","",'Allgemeine Daten'!C33)</f>
        <v/>
      </c>
      <c r="G7" t="str">
        <f>IF('Allgemeine Daten'!H33="","",'Allgemeine Daten'!H33)</f>
        <v>Ja</v>
      </c>
      <c r="H7" t="str">
        <f>IF('Allgemeine Daten'!C34="","",'Allgemeine Daten'!C34)</f>
        <v/>
      </c>
      <c r="I7" t="str">
        <f>IF('Allgemeine Daten'!H34="","",'Allgemeine Daten'!H34)</f>
        <v>Ja</v>
      </c>
      <c r="J7" t="str">
        <f>IF('Allgemeine Daten'!C35="","",'Allgemeine Daten'!C35)</f>
        <v/>
      </c>
      <c r="K7" t="str">
        <f>IF('Allgemeine Daten'!H35="","",'Allgemeine Daten'!H35)</f>
        <v>Ja</v>
      </c>
      <c r="L7" t="str">
        <f>IF('Allgemeine Daten'!C36="","",'Allgemeine Daten'!C36)</f>
        <v/>
      </c>
      <c r="M7" t="str">
        <f>IF('Allgemeine Daten'!H36="","",'Allgemeine Daten'!H36)</f>
        <v>Ja</v>
      </c>
      <c r="N7" t="str">
        <f>IF('Allgemeine Daten'!C37="","",'Allgemeine Daten'!C37)</f>
        <v/>
      </c>
      <c r="O7" t="str">
        <f>IF('Allgemeine Daten'!H37="","",'Allgemeine Daten'!H37)</f>
        <v>Ja</v>
      </c>
      <c r="P7" t="str">
        <f>IF('Allgemeine Daten'!C38="","",'Allgemeine Daten'!C38)</f>
        <v/>
      </c>
      <c r="Q7" t="str">
        <f>IF('Allgemeine Daten'!H38="","",'Allgemeine Daten'!H38)</f>
        <v>Ja</v>
      </c>
      <c r="R7" t="str">
        <f>IF('Allgemeine Daten'!C39="","",'Allgemeine Daten'!C39)</f>
        <v/>
      </c>
      <c r="S7" t="str">
        <f>IF('Allgemeine Daten'!H39="","",'Allgemeine Daten'!H39)</f>
        <v>Nein</v>
      </c>
      <c r="T7" t="str">
        <f>IF('Allgemeine Daten'!C40="","",'Allgemeine Daten'!C40)</f>
        <v/>
      </c>
      <c r="U7" t="str">
        <f>IF('Allgemeine Daten'!H40="","",'Allgemeine Daten'!H40)</f>
        <v>Nein</v>
      </c>
      <c r="V7" t="str">
        <f>IF('Allgemeine Daten'!C41="","",'Allgemeine Daten'!C41)</f>
        <v/>
      </c>
      <c r="W7" t="str">
        <f>IF('Allgemeine Daten'!H41="","",'Allgemeine Daten'!H41)</f>
        <v>Ja</v>
      </c>
    </row>
    <row r="8" spans="1:23" x14ac:dyDescent="0.25">
      <c r="B8" t="str">
        <f>IF('Allgemeine Daten'!C8="","",'Allgemeine Daten'!C8)</f>
        <v>Vereinskürzel gemäß HBV</v>
      </c>
      <c r="C8" t="s">
        <v>167</v>
      </c>
      <c r="D8" t="str">
        <f>IF('Allgemeine Daten'!C43="","",'Allgemeine Daten'!C43)</f>
        <v/>
      </c>
      <c r="E8" t="str">
        <f>IF('Allgemeine Daten'!H43="","",'Allgemeine Daten'!H43)</f>
        <v>Ja</v>
      </c>
      <c r="F8" t="str">
        <f>IF('Allgemeine Daten'!C44="","",'Allgemeine Daten'!C44)</f>
        <v/>
      </c>
      <c r="G8" t="str">
        <f>IF('Allgemeine Daten'!H44="","",'Allgemeine Daten'!H44)</f>
        <v>Ja</v>
      </c>
      <c r="H8" t="str">
        <f>IF('Allgemeine Daten'!C45="","",'Allgemeine Daten'!C45)</f>
        <v/>
      </c>
      <c r="I8" t="str">
        <f>IF('Allgemeine Daten'!H45="","",'Allgemeine Daten'!H45)</f>
        <v>Ja</v>
      </c>
      <c r="J8" t="str">
        <f>IF('Allgemeine Daten'!C46="","",'Allgemeine Daten'!C46)</f>
        <v/>
      </c>
      <c r="K8" t="str">
        <f>IF('Allgemeine Daten'!H46="","",'Allgemeine Daten'!H46)</f>
        <v>Ja</v>
      </c>
      <c r="L8" t="str">
        <f>IF('Allgemeine Daten'!C47="","",'Allgemeine Daten'!C47)</f>
        <v/>
      </c>
      <c r="M8" t="str">
        <f>IF('Allgemeine Daten'!H47="","",'Allgemeine Daten'!H47)</f>
        <v>Ja</v>
      </c>
      <c r="N8" t="str">
        <f>IF('Allgemeine Daten'!C48="","",'Allgemeine Daten'!C48)</f>
        <v/>
      </c>
      <c r="O8" t="str">
        <f>IF('Allgemeine Daten'!H48="","",'Allgemeine Daten'!H48)</f>
        <v>Ja</v>
      </c>
      <c r="P8" t="str">
        <f>IF('Allgemeine Daten'!C49="","",'Allgemeine Daten'!C49)</f>
        <v/>
      </c>
      <c r="Q8" t="str">
        <f>IF('Allgemeine Daten'!H49="","",'Allgemeine Daten'!H49)</f>
        <v>Ja</v>
      </c>
      <c r="R8" t="str">
        <f>IF('Allgemeine Daten'!C50="","",'Allgemeine Daten'!C50)</f>
        <v/>
      </c>
      <c r="S8" t="str">
        <f>IF('Allgemeine Daten'!H50="","",'Allgemeine Daten'!H50)</f>
        <v>Ja</v>
      </c>
      <c r="T8" t="str">
        <f>IF('Allgemeine Daten'!C51="","",'Allgemeine Daten'!C51)</f>
        <v/>
      </c>
      <c r="U8" t="str">
        <f>IF('Allgemeine Daten'!H51="","",'Allgemeine Daten'!H51)</f>
        <v>Ja</v>
      </c>
      <c r="V8" t="str">
        <f>IF('Allgemeine Daten'!C52="","",'Allgemeine Daten'!C52)</f>
        <v/>
      </c>
      <c r="W8" t="str">
        <f>IF('Allgemeine Daten'!H52="","",'Allgemeine Daten'!H52)</f>
        <v>Ja</v>
      </c>
    </row>
    <row r="9" spans="1:23" x14ac:dyDescent="0.25">
      <c r="B9" t="str">
        <f>IF('Allgemeine Daten'!C8="","",'Allgemeine Daten'!C8)</f>
        <v>Vereinskürzel gemäß HBV</v>
      </c>
      <c r="C9" t="s">
        <v>168</v>
      </c>
      <c r="D9" t="str">
        <f>IF('Allgemeine Daten'!C54="","",'Allgemeine Daten'!C54)</f>
        <v/>
      </c>
      <c r="E9" t="str">
        <f>IF('Allgemeine Daten'!H54="","",'Allgemeine Daten'!H54)</f>
        <v>Ja</v>
      </c>
      <c r="F9" t="str">
        <f>IF('Allgemeine Daten'!C55="","",'Allgemeine Daten'!C55)</f>
        <v/>
      </c>
      <c r="G9" t="str">
        <f>IF('Allgemeine Daten'!H55="","",'Allgemeine Daten'!H55)</f>
        <v>Ja</v>
      </c>
      <c r="H9" t="str">
        <f>IF('Allgemeine Daten'!C56="","",'Allgemeine Daten'!C56)</f>
        <v/>
      </c>
      <c r="I9" t="str">
        <f>IF('Allgemeine Daten'!H56="","",'Allgemeine Daten'!H56)</f>
        <v>Ja</v>
      </c>
      <c r="J9" t="str">
        <f>IF('Allgemeine Daten'!C57="","",'Allgemeine Daten'!C57)</f>
        <v/>
      </c>
      <c r="K9" t="str">
        <f>IF('Allgemeine Daten'!H57="","",'Allgemeine Daten'!H57)</f>
        <v>Ja</v>
      </c>
      <c r="L9" t="str">
        <f>IF('Allgemeine Daten'!C58="","",'Allgemeine Daten'!C58)</f>
        <v/>
      </c>
      <c r="M9" t="str">
        <f>IF('Allgemeine Daten'!H58="","",'Allgemeine Daten'!H58)</f>
        <v>Ja</v>
      </c>
      <c r="N9" t="str">
        <f>IF('Allgemeine Daten'!C59="","",'Allgemeine Daten'!C59)</f>
        <v/>
      </c>
      <c r="O9" t="str">
        <f>IF('Allgemeine Daten'!H59="","",'Allgemeine Daten'!H59)</f>
        <v>Ja</v>
      </c>
      <c r="P9" t="str">
        <f>IF('Allgemeine Daten'!C60="","",'Allgemeine Daten'!C60)</f>
        <v/>
      </c>
      <c r="Q9" t="str">
        <f>IF('Allgemeine Daten'!H60="","",'Allgemeine Daten'!H60)</f>
        <v>Ja</v>
      </c>
      <c r="R9" t="str">
        <f>IF('Allgemeine Daten'!C61="","",'Allgemeine Daten'!C61)</f>
        <v/>
      </c>
      <c r="S9" t="str">
        <f>IF('Allgemeine Daten'!H61="","",'Allgemeine Daten'!H61)</f>
        <v>Nein</v>
      </c>
      <c r="T9" t="str">
        <f>IF('Allgemeine Daten'!C62="","",'Allgemeine Daten'!C62)</f>
        <v/>
      </c>
      <c r="U9" t="str">
        <f>IF('Allgemeine Daten'!H62="","",'Allgemeine Daten'!H62)</f>
        <v>Nein</v>
      </c>
      <c r="V9" t="str">
        <f>IF('Allgemeine Daten'!C63="","",'Allgemeine Daten'!C63)</f>
        <v/>
      </c>
      <c r="W9" t="str">
        <f>IF('Allgemeine Daten'!H63="","",'Allgemeine Daten'!H63)</f>
        <v>Ja</v>
      </c>
    </row>
    <row r="10" spans="1:23" x14ac:dyDescent="0.25">
      <c r="B10" t="str">
        <f>IF('Allgemeine Daten'!C8="","",'Allgemeine Daten'!C8)</f>
        <v>Vereinskürzel gemäß HBV</v>
      </c>
      <c r="C10" t="s">
        <v>169</v>
      </c>
      <c r="D10" t="str">
        <f>IF('Allgemeine Daten'!C65="","",'Allgemeine Daten'!C65)</f>
        <v/>
      </c>
      <c r="E10" t="str">
        <f>IF('Allgemeine Daten'!H65="","",'Allgemeine Daten'!H65)</f>
        <v>Ja</v>
      </c>
      <c r="F10" t="str">
        <f>IF('Allgemeine Daten'!C66="","",'Allgemeine Daten'!C66)</f>
        <v/>
      </c>
      <c r="G10" t="str">
        <f>IF('Allgemeine Daten'!H66="","",'Allgemeine Daten'!H66)</f>
        <v>Ja</v>
      </c>
      <c r="H10" t="str">
        <f>IF('Allgemeine Daten'!C67="","",'Allgemeine Daten'!C67)</f>
        <v/>
      </c>
      <c r="I10" t="str">
        <f>IF('Allgemeine Daten'!H67="","",'Allgemeine Daten'!H67)</f>
        <v>Ja</v>
      </c>
      <c r="J10" t="str">
        <f>IF('Allgemeine Daten'!C68="","",'Allgemeine Daten'!C68)</f>
        <v/>
      </c>
      <c r="K10" t="str">
        <f>IF('Allgemeine Daten'!H68="","",'Allgemeine Daten'!H68)</f>
        <v>Ja</v>
      </c>
      <c r="L10" t="str">
        <f>IF('Allgemeine Daten'!C69="","",'Allgemeine Daten'!C69)</f>
        <v/>
      </c>
      <c r="M10" t="str">
        <f>IF('Allgemeine Daten'!H69="","",'Allgemeine Daten'!H69)</f>
        <v>Ja</v>
      </c>
      <c r="N10" t="str">
        <f>IF('Allgemeine Daten'!C70="","",'Allgemeine Daten'!C70)</f>
        <v/>
      </c>
      <c r="O10" t="str">
        <f>IF('Allgemeine Daten'!H70="","",'Allgemeine Daten'!H70)</f>
        <v>Ja</v>
      </c>
      <c r="P10" t="str">
        <f>IF('Allgemeine Daten'!C71="","",'Allgemeine Daten'!C71)</f>
        <v/>
      </c>
      <c r="Q10" t="str">
        <f>IF('Allgemeine Daten'!H71="","",'Allgemeine Daten'!H71)</f>
        <v>Ja</v>
      </c>
      <c r="R10" t="str">
        <f>IF('Allgemeine Daten'!C72="","",'Allgemeine Daten'!C72)</f>
        <v/>
      </c>
      <c r="S10" t="str">
        <f>IF('Allgemeine Daten'!H72="","",'Allgemeine Daten'!H72)</f>
        <v>Nein</v>
      </c>
      <c r="T10" t="str">
        <f>IF('Allgemeine Daten'!C73="","",'Allgemeine Daten'!C73)</f>
        <v/>
      </c>
      <c r="U10" t="str">
        <f>IF('Allgemeine Daten'!H73="","",'Allgemeine Daten'!H73)</f>
        <v>Nein</v>
      </c>
      <c r="V10" t="str">
        <f>IF('Allgemeine Daten'!C74="","",'Allgemeine Daten'!C74)</f>
        <v/>
      </c>
      <c r="W10" t="str">
        <f>IF('Allgemeine Daten'!H74="","",'Allgemeine Daten'!H74)</f>
        <v>Ja</v>
      </c>
    </row>
    <row r="11" spans="1:23" x14ac:dyDescent="0.25">
      <c r="B11" t="str">
        <f>IF('Allgemeine Daten'!C8="","",'Allgemeine Daten'!C8)</f>
        <v>Vereinskürzel gemäß HBV</v>
      </c>
      <c r="C11" t="s">
        <v>170</v>
      </c>
      <c r="D11" t="str">
        <f>IF('Allgemeine Daten'!C76="","",'Allgemeine Daten'!C76)</f>
        <v/>
      </c>
      <c r="E11" t="str">
        <f>IF('Allgemeine Daten'!H76="","",'Allgemeine Daten'!H76)</f>
        <v>Ja</v>
      </c>
      <c r="F11" t="str">
        <f>IF('Allgemeine Daten'!C77="","",'Allgemeine Daten'!C77)</f>
        <v/>
      </c>
      <c r="G11" t="str">
        <f>IF('Allgemeine Daten'!H77="","",'Allgemeine Daten'!H77)</f>
        <v>Ja</v>
      </c>
      <c r="H11" t="str">
        <f>IF('Allgemeine Daten'!C78="","",'Allgemeine Daten'!C78)</f>
        <v/>
      </c>
      <c r="I11" t="str">
        <f>IF('Allgemeine Daten'!H78="","",'Allgemeine Daten'!H78)</f>
        <v>Ja</v>
      </c>
      <c r="J11" t="str">
        <f>IF('Allgemeine Daten'!C79="","",'Allgemeine Daten'!C79)</f>
        <v/>
      </c>
      <c r="K11" t="str">
        <f>IF('Allgemeine Daten'!H79="","",'Allgemeine Daten'!H79)</f>
        <v>Ja</v>
      </c>
      <c r="L11" t="str">
        <f>IF('Allgemeine Daten'!C80="","",'Allgemeine Daten'!C80)</f>
        <v/>
      </c>
      <c r="M11" t="str">
        <f>IF('Allgemeine Daten'!H80="","",'Allgemeine Daten'!H80)</f>
        <v>Ja</v>
      </c>
      <c r="N11" t="str">
        <f>IF('Allgemeine Daten'!C81="","",'Allgemeine Daten'!C81)</f>
        <v/>
      </c>
      <c r="O11" t="str">
        <f>IF('Allgemeine Daten'!H81="","",'Allgemeine Daten'!H81)</f>
        <v>Ja</v>
      </c>
      <c r="P11" t="str">
        <f>IF('Allgemeine Daten'!C82="","",'Allgemeine Daten'!C82)</f>
        <v/>
      </c>
      <c r="Q11" t="str">
        <f>IF('Allgemeine Daten'!H82="","",'Allgemeine Daten'!H82)</f>
        <v>Ja</v>
      </c>
      <c r="R11" t="str">
        <f>IF('Allgemeine Daten'!C83="","",'Allgemeine Daten'!C83)</f>
        <v/>
      </c>
      <c r="S11" t="str">
        <f>IF('Allgemeine Daten'!H83="","",'Allgemeine Daten'!H83)</f>
        <v>Nein</v>
      </c>
      <c r="T11" t="str">
        <f>IF('Allgemeine Daten'!C84="","",'Allgemeine Daten'!C84)</f>
        <v/>
      </c>
      <c r="U11" t="str">
        <f>IF('Allgemeine Daten'!H84="","",'Allgemeine Daten'!H84)</f>
        <v>Nein</v>
      </c>
      <c r="V11" t="str">
        <f>IF('Allgemeine Daten'!C85="","",'Allgemeine Daten'!C85)</f>
        <v/>
      </c>
      <c r="W11" t="str">
        <f>IF('Allgemeine Daten'!H85="","",'Allgemeine Daten'!H85)</f>
        <v>Ja</v>
      </c>
    </row>
    <row r="12" spans="1:23" x14ac:dyDescent="0.25">
      <c r="B12" t="str">
        <f>IF('Allgemeine Daten'!C8="","",'Allgemeine Daten'!C8)</f>
        <v>Vereinskürzel gemäß HBV</v>
      </c>
      <c r="C12" t="str">
        <f>IF('Allgemeine Daten'!C87="","",'Allgemeine Daten'!C87)</f>
        <v/>
      </c>
      <c r="D12" t="str">
        <f>IF('Allgemeine Daten'!C88="","",'Allgemeine Daten'!C88)</f>
        <v/>
      </c>
      <c r="E12" t="str">
        <f>IF('Allgemeine Daten'!H88="","",'Allgemeine Daten'!H88)</f>
        <v>Ja</v>
      </c>
      <c r="F12" t="str">
        <f>IF('Allgemeine Daten'!C89="","",'Allgemeine Daten'!C89)</f>
        <v/>
      </c>
      <c r="G12" t="str">
        <f>IF('Allgemeine Daten'!H89="","",'Allgemeine Daten'!H89)</f>
        <v>Ja</v>
      </c>
      <c r="H12" t="str">
        <f>IF('Allgemeine Daten'!C90="","",'Allgemeine Daten'!C90)</f>
        <v/>
      </c>
      <c r="I12" t="str">
        <f>IF('Allgemeine Daten'!H90="","",'Allgemeine Daten'!H90)</f>
        <v>Ja</v>
      </c>
      <c r="J12" t="str">
        <f>IF('Allgemeine Daten'!C91="","",'Allgemeine Daten'!C91)</f>
        <v/>
      </c>
      <c r="K12" t="str">
        <f>IF('Allgemeine Daten'!H91="","",'Allgemeine Daten'!H91)</f>
        <v>Ja</v>
      </c>
      <c r="L12" t="str">
        <f>IF('Allgemeine Daten'!C92="","",'Allgemeine Daten'!C92)</f>
        <v/>
      </c>
      <c r="M12" t="str">
        <f>IF('Allgemeine Daten'!H92="","",'Allgemeine Daten'!H92)</f>
        <v>Ja</v>
      </c>
      <c r="N12" t="str">
        <f>IF('Allgemeine Daten'!C93="","",'Allgemeine Daten'!C93)</f>
        <v/>
      </c>
      <c r="O12" t="str">
        <f>IF('Allgemeine Daten'!H93="","",'Allgemeine Daten'!H93)</f>
        <v>Ja</v>
      </c>
      <c r="P12" t="str">
        <f>IF('Allgemeine Daten'!C94="","",'Allgemeine Daten'!C94)</f>
        <v/>
      </c>
      <c r="Q12" t="str">
        <f>IF('Allgemeine Daten'!H94="","",'Allgemeine Daten'!H94)</f>
        <v>Ja</v>
      </c>
      <c r="R12" t="str">
        <f>IF('Allgemeine Daten'!C95="","",'Allgemeine Daten'!C95)</f>
        <v/>
      </c>
      <c r="S12" t="str">
        <f>IF('Allgemeine Daten'!H95="","",'Allgemeine Daten'!H95)</f>
        <v>Nein</v>
      </c>
      <c r="T12" t="str">
        <f>IF('Allgemeine Daten'!C96="","",'Allgemeine Daten'!C96)</f>
        <v/>
      </c>
      <c r="U12" t="str">
        <f>IF('Allgemeine Daten'!H96="","",'Allgemeine Daten'!H96)</f>
        <v>Nein</v>
      </c>
      <c r="V12" t="str">
        <f>IF('Allgemeine Daten'!C97="","",'Allgemeine Daten'!C97)</f>
        <v/>
      </c>
      <c r="W12" t="str">
        <f>IF('Allgemeine Daten'!H97="","",'Allgemeine Daten'!H97)</f>
        <v>Ja</v>
      </c>
    </row>
    <row r="13" spans="1:23" x14ac:dyDescent="0.25">
      <c r="B13" t="str">
        <f>IF('Allgemeine Daten'!C8="","",'Allgemeine Daten'!C8)</f>
        <v>Vereinskürzel gemäß HBV</v>
      </c>
      <c r="C13" t="str">
        <f>IF('Allgemeine Daten'!C99="","",'Allgemeine Daten'!C99)</f>
        <v/>
      </c>
      <c r="D13" t="str">
        <f>IF('Allgemeine Daten'!C100="","",'Allgemeine Daten'!C100)</f>
        <v/>
      </c>
      <c r="E13" t="str">
        <f>IF('Allgemeine Daten'!H100="","",'Allgemeine Daten'!H100)</f>
        <v>Ja</v>
      </c>
      <c r="F13" t="str">
        <f>IF('Allgemeine Daten'!C101="","",'Allgemeine Daten'!C101)</f>
        <v/>
      </c>
      <c r="G13" t="str">
        <f>IF('Allgemeine Daten'!H101="","",'Allgemeine Daten'!H101)</f>
        <v>Ja</v>
      </c>
      <c r="H13" t="str">
        <f>IF('Allgemeine Daten'!C102="","",'Allgemeine Daten'!C102)</f>
        <v/>
      </c>
      <c r="I13" t="str">
        <f>IF('Allgemeine Daten'!H102="","",'Allgemeine Daten'!H102)</f>
        <v>Ja</v>
      </c>
      <c r="J13" t="str">
        <f>IF('Allgemeine Daten'!C103="","",'Allgemeine Daten'!C103)</f>
        <v/>
      </c>
      <c r="K13" t="str">
        <f>IF('Allgemeine Daten'!H103="","",'Allgemeine Daten'!H103)</f>
        <v>Ja</v>
      </c>
      <c r="L13" t="str">
        <f>IF('Allgemeine Daten'!C104="","",'Allgemeine Daten'!C104)</f>
        <v/>
      </c>
      <c r="M13" t="str">
        <f>IF('Allgemeine Daten'!H104="","",'Allgemeine Daten'!H104)</f>
        <v>Ja</v>
      </c>
      <c r="N13" t="str">
        <f>IF('Allgemeine Daten'!C105="","",'Allgemeine Daten'!C105)</f>
        <v/>
      </c>
      <c r="O13" t="str">
        <f>IF('Allgemeine Daten'!H105="","",'Allgemeine Daten'!H105)</f>
        <v>Ja</v>
      </c>
      <c r="P13" t="str">
        <f>IF('Allgemeine Daten'!C106="","",'Allgemeine Daten'!C106)</f>
        <v/>
      </c>
      <c r="Q13" t="str">
        <f>IF('Allgemeine Daten'!H106="","",'Allgemeine Daten'!H106)</f>
        <v>Ja</v>
      </c>
      <c r="R13" t="str">
        <f>IF('Allgemeine Daten'!C107="","",'Allgemeine Daten'!C107)</f>
        <v/>
      </c>
      <c r="S13" t="str">
        <f>IF('Allgemeine Daten'!H107="","",'Allgemeine Daten'!H107)</f>
        <v>Nein</v>
      </c>
      <c r="T13" t="str">
        <f>IF('Allgemeine Daten'!C108="","",'Allgemeine Daten'!C108)</f>
        <v/>
      </c>
      <c r="U13" t="str">
        <f>IF('Allgemeine Daten'!H108="","",'Allgemeine Daten'!H108)</f>
        <v>Nein</v>
      </c>
      <c r="V13" t="str">
        <f>IF('Allgemeine Daten'!C109="","",'Allgemeine Daten'!C109)</f>
        <v/>
      </c>
      <c r="W13" t="str">
        <f>IF('Allgemeine Daten'!H109="","",'Allgemeine Daten'!H109)</f>
        <v>Ja</v>
      </c>
    </row>
    <row r="14" spans="1:23" s="54" customFormat="1" x14ac:dyDescent="0.25"/>
    <row r="15" spans="1:23" x14ac:dyDescent="0.25">
      <c r="A15" t="str">
        <f>'Daten Allgemeine Daten'!C15&amp;" "&amp;'Daten Allgemeine Daten'!E15&amp;" "&amp;'Daten Allgemeine Daten'!D15</f>
        <v xml:space="preserve">1. SR  </v>
      </c>
      <c r="B15" s="55" t="str">
        <f>IF('Allgemeine Daten'!$C$8="","",'Allgemeine Daten'!$C$8)</f>
        <v>Vereinskürzel gemäß HBV</v>
      </c>
      <c r="C15" s="55" t="s">
        <v>203</v>
      </c>
      <c r="D15" s="55" t="str">
        <f>IF(Schiedsrichter!C13="","",Schiedsrichter!C13)</f>
        <v/>
      </c>
      <c r="E15" s="55" t="str">
        <f>IF(Schiedsrichter!C13="","",Schiedsrichter!F13)</f>
        <v/>
      </c>
      <c r="F15" s="55" t="str">
        <f>IF(Schiedsrichter!C13="","",Schiedsrichter!H13)</f>
        <v/>
      </c>
      <c r="G15" s="56" t="str">
        <f>IF(Schiedsrichter!C13="","",Schiedsrichter!J13)</f>
        <v/>
      </c>
      <c r="H15" s="55" t="str">
        <f>IF(Schiedsrichter!C13="","",Schiedsrichter!C14)</f>
        <v/>
      </c>
      <c r="I15" s="55" t="str">
        <f>IF(Schiedsrichter!C13="","",Schiedsrichter!J14)</f>
        <v/>
      </c>
    </row>
    <row r="16" spans="1:23" x14ac:dyDescent="0.25">
      <c r="A16" t="str">
        <f>'Daten Allgemeine Daten'!C16&amp;" "&amp;'Daten Allgemeine Daten'!E16&amp;" "&amp;'Daten Allgemeine Daten'!D16</f>
        <v xml:space="preserve">2. SR  </v>
      </c>
      <c r="B16" s="55" t="str">
        <f>IF('Allgemeine Daten'!$C$8="","",'Allgemeine Daten'!$C$8)</f>
        <v>Vereinskürzel gemäß HBV</v>
      </c>
      <c r="C16" s="55" t="s">
        <v>204</v>
      </c>
      <c r="D16" s="55" t="str">
        <f>IF(Schiedsrichter!C16="","",Schiedsrichter!C16)</f>
        <v/>
      </c>
      <c r="E16" s="55" t="str">
        <f>IF(Schiedsrichter!C16="","",Schiedsrichter!F16)</f>
        <v/>
      </c>
      <c r="F16" s="55" t="str">
        <f>IF(Schiedsrichter!C16="","",Schiedsrichter!H16)</f>
        <v/>
      </c>
      <c r="G16" s="56" t="str">
        <f>IF(Schiedsrichter!C16="","",Schiedsrichter!J16)</f>
        <v/>
      </c>
      <c r="H16" s="55" t="str">
        <f>IF(Schiedsrichter!C16="","",Schiedsrichter!C17)</f>
        <v/>
      </c>
      <c r="I16" s="55" t="str">
        <f>IF(Schiedsrichter!C16="","",Schiedsrichter!J17)</f>
        <v/>
      </c>
    </row>
    <row r="17" spans="1:9" x14ac:dyDescent="0.25">
      <c r="A17" t="str">
        <f>'Daten Allgemeine Daten'!C17&amp;" "&amp;'Daten Allgemeine Daten'!E17&amp;" "&amp;'Daten Allgemeine Daten'!D17</f>
        <v xml:space="preserve">3. SR  </v>
      </c>
      <c r="B17" s="55" t="str">
        <f>IF('Allgemeine Daten'!$C$8="","",'Allgemeine Daten'!$C$8)</f>
        <v>Vereinskürzel gemäß HBV</v>
      </c>
      <c r="C17" s="55" t="s">
        <v>205</v>
      </c>
      <c r="D17" s="55" t="str">
        <f>IF(Schiedsrichter!C19="","",Schiedsrichter!C19)</f>
        <v/>
      </c>
      <c r="E17" s="55" t="str">
        <f>IF(Schiedsrichter!C19="","",Schiedsrichter!F19)</f>
        <v/>
      </c>
      <c r="F17" s="55" t="str">
        <f>IF(Schiedsrichter!C19="","",Schiedsrichter!H19)</f>
        <v/>
      </c>
      <c r="G17" s="56" t="str">
        <f>IF(Schiedsrichter!C19="","",Schiedsrichter!J19)</f>
        <v/>
      </c>
      <c r="H17" s="55" t="str">
        <f>IF(Schiedsrichter!C19="","",Schiedsrichter!C20)</f>
        <v/>
      </c>
      <c r="I17" s="55" t="str">
        <f>IF(Schiedsrichter!C19="","",Schiedsrichter!J20)</f>
        <v/>
      </c>
    </row>
    <row r="18" spans="1:9" x14ac:dyDescent="0.25">
      <c r="A18" t="str">
        <f>'Daten Allgemeine Daten'!C18&amp;" "&amp;'Daten Allgemeine Daten'!E18&amp;" "&amp;'Daten Allgemeine Daten'!D18</f>
        <v xml:space="preserve">4. SR  </v>
      </c>
      <c r="B18" s="55" t="str">
        <f>IF('Allgemeine Daten'!$C$8="","",'Allgemeine Daten'!$C$8)</f>
        <v>Vereinskürzel gemäß HBV</v>
      </c>
      <c r="C18" s="55" t="s">
        <v>206</v>
      </c>
      <c r="D18" s="55" t="str">
        <f>IF(Schiedsrichter!C22="","",Schiedsrichter!C22)</f>
        <v/>
      </c>
      <c r="E18" s="55" t="str">
        <f>IF(Schiedsrichter!C22="","",Schiedsrichter!F22)</f>
        <v/>
      </c>
      <c r="F18" s="55" t="str">
        <f>IF(Schiedsrichter!C22="","",Schiedsrichter!H22)</f>
        <v/>
      </c>
      <c r="G18" s="56" t="str">
        <f>IF(Schiedsrichter!C22="","",Schiedsrichter!J22)</f>
        <v/>
      </c>
      <c r="H18" s="55" t="str">
        <f>IF(Schiedsrichter!C22="","",Schiedsrichter!C23)</f>
        <v/>
      </c>
      <c r="I18" s="55" t="str">
        <f>IF(Schiedsrichter!C22="","",Schiedsrichter!J23)</f>
        <v/>
      </c>
    </row>
    <row r="19" spans="1:9" x14ac:dyDescent="0.25">
      <c r="A19" t="str">
        <f>'Daten Allgemeine Daten'!C19&amp;" "&amp;'Daten Allgemeine Daten'!E19&amp;" "&amp;'Daten Allgemeine Daten'!D19</f>
        <v xml:space="preserve">5. SR  </v>
      </c>
      <c r="B19" s="55" t="str">
        <f>IF('Allgemeine Daten'!$C$8="","",'Allgemeine Daten'!$C$8)</f>
        <v>Vereinskürzel gemäß HBV</v>
      </c>
      <c r="C19" s="55" t="s">
        <v>207</v>
      </c>
      <c r="D19" s="55" t="str">
        <f>IF(Schiedsrichter!C25="","",Schiedsrichter!C25)</f>
        <v/>
      </c>
      <c r="E19" s="55" t="str">
        <f>IF(Schiedsrichter!C25="","",Schiedsrichter!F25)</f>
        <v/>
      </c>
      <c r="F19" s="55" t="str">
        <f>IF(Schiedsrichter!C25="","",Schiedsrichter!H25)</f>
        <v/>
      </c>
      <c r="G19" s="56" t="str">
        <f>IF(Schiedsrichter!C25="","",Schiedsrichter!J25)</f>
        <v/>
      </c>
      <c r="H19" s="55" t="str">
        <f>IF(Schiedsrichter!C25="","",Schiedsrichter!C26)</f>
        <v/>
      </c>
      <c r="I19" s="55" t="str">
        <f>IF(Schiedsrichter!C25="","",Schiedsrichter!J26)</f>
        <v/>
      </c>
    </row>
    <row r="20" spans="1:9" x14ac:dyDescent="0.25">
      <c r="A20" t="str">
        <f>'Daten Allgemeine Daten'!C20&amp;" "&amp;'Daten Allgemeine Daten'!E20&amp;" "&amp;'Daten Allgemeine Daten'!D20</f>
        <v xml:space="preserve">6. SR  </v>
      </c>
      <c r="B20" s="55" t="str">
        <f>IF('Allgemeine Daten'!$C$8="","",'Allgemeine Daten'!$C$8)</f>
        <v>Vereinskürzel gemäß HBV</v>
      </c>
      <c r="C20" s="55" t="s">
        <v>208</v>
      </c>
      <c r="D20" s="55" t="str">
        <f>IF(Schiedsrichter!C28="","",Schiedsrichter!C28)</f>
        <v/>
      </c>
      <c r="E20" s="55" t="str">
        <f>IF(Schiedsrichter!C28="","",Schiedsrichter!F28)</f>
        <v/>
      </c>
      <c r="F20" s="55" t="str">
        <f>IF(Schiedsrichter!C28="","",Schiedsrichter!H28)</f>
        <v/>
      </c>
      <c r="G20" s="56" t="str">
        <f>IF(Schiedsrichter!C28="","",Schiedsrichter!J28)</f>
        <v/>
      </c>
      <c r="H20" s="55" t="str">
        <f>IF(Schiedsrichter!C28="","",Schiedsrichter!C29)</f>
        <v/>
      </c>
      <c r="I20" s="55" t="str">
        <f>IF(Schiedsrichter!C28="","",Schiedsrichter!J29)</f>
        <v/>
      </c>
    </row>
    <row r="21" spans="1:9" x14ac:dyDescent="0.25">
      <c r="A21" t="str">
        <f>'Daten Allgemeine Daten'!C21&amp;" "&amp;'Daten Allgemeine Daten'!E21&amp;" "&amp;'Daten Allgemeine Daten'!D21</f>
        <v xml:space="preserve">7. SR  </v>
      </c>
      <c r="B21" s="55" t="str">
        <f>IF('Allgemeine Daten'!$C$8="","",'Allgemeine Daten'!$C$8)</f>
        <v>Vereinskürzel gemäß HBV</v>
      </c>
      <c r="C21" s="55" t="s">
        <v>209</v>
      </c>
      <c r="D21" s="55" t="str">
        <f>IF(Schiedsrichter!C31="","",Schiedsrichter!C31)</f>
        <v/>
      </c>
      <c r="E21" s="55" t="str">
        <f>IF(Schiedsrichter!C31="","",Schiedsrichter!F31)</f>
        <v/>
      </c>
      <c r="F21" s="55" t="str">
        <f>IF(Schiedsrichter!C31="","",Schiedsrichter!H31)</f>
        <v/>
      </c>
      <c r="G21" s="56" t="str">
        <f>IF(Schiedsrichter!C31="","",Schiedsrichter!J31)</f>
        <v/>
      </c>
      <c r="H21" s="55" t="str">
        <f>IF(Schiedsrichter!C31="","",Schiedsrichter!C32)</f>
        <v/>
      </c>
      <c r="I21" s="55" t="str">
        <f>IF(Schiedsrichter!C31="","",Schiedsrichter!J32)</f>
        <v/>
      </c>
    </row>
    <row r="22" spans="1:9" x14ac:dyDescent="0.25">
      <c r="A22" t="str">
        <f>'Daten Allgemeine Daten'!C22&amp;" "&amp;'Daten Allgemeine Daten'!E22&amp;" "&amp;'Daten Allgemeine Daten'!D22</f>
        <v xml:space="preserve">8. SR  </v>
      </c>
      <c r="B22" s="55" t="str">
        <f>IF('Allgemeine Daten'!$C$8="","",'Allgemeine Daten'!$C$8)</f>
        <v>Vereinskürzel gemäß HBV</v>
      </c>
      <c r="C22" s="55" t="s">
        <v>210</v>
      </c>
      <c r="D22" s="55" t="str">
        <f>IF(Schiedsrichter!C34="","",Schiedsrichter!C34)</f>
        <v/>
      </c>
      <c r="E22" s="55" t="str">
        <f>IF(Schiedsrichter!C34="","",Schiedsrichter!F34)</f>
        <v/>
      </c>
      <c r="F22" s="55" t="str">
        <f>IF(Schiedsrichter!C34="","",Schiedsrichter!H34)</f>
        <v/>
      </c>
      <c r="G22" s="56" t="str">
        <f>IF(Schiedsrichter!C34="","",Schiedsrichter!J34)</f>
        <v/>
      </c>
      <c r="H22" s="55" t="str">
        <f>IF(Schiedsrichter!C34="","",Schiedsrichter!C35)</f>
        <v/>
      </c>
      <c r="I22" s="55" t="str">
        <f>IF(Schiedsrichter!C34="","",Schiedsrichter!J35)</f>
        <v/>
      </c>
    </row>
    <row r="23" spans="1:9" x14ac:dyDescent="0.25">
      <c r="A23" t="str">
        <f>'Daten Allgemeine Daten'!C23&amp;" "&amp;'Daten Allgemeine Daten'!E23&amp;" "&amp;'Daten Allgemeine Daten'!D23</f>
        <v xml:space="preserve">9. SR  </v>
      </c>
      <c r="B23" s="55" t="str">
        <f>IF('Allgemeine Daten'!$C$8="","",'Allgemeine Daten'!$C$8)</f>
        <v>Vereinskürzel gemäß HBV</v>
      </c>
      <c r="C23" s="55" t="s">
        <v>211</v>
      </c>
      <c r="D23" s="55" t="str">
        <f>IF(Schiedsrichter!C37="","",Schiedsrichter!C37)</f>
        <v/>
      </c>
      <c r="E23" s="55" t="str">
        <f>IF(Schiedsrichter!C37="","",Schiedsrichter!F37)</f>
        <v/>
      </c>
      <c r="F23" s="55" t="str">
        <f>IF(Schiedsrichter!C37="","",Schiedsrichter!H37)</f>
        <v/>
      </c>
      <c r="G23" s="56" t="str">
        <f>IF(Schiedsrichter!C37="","",Schiedsrichter!J37)</f>
        <v/>
      </c>
      <c r="H23" s="55" t="str">
        <f>IF(Schiedsrichter!C37="","",Schiedsrichter!C38)</f>
        <v/>
      </c>
      <c r="I23" s="55" t="str">
        <f>IF(Schiedsrichter!C37="","",Schiedsrichter!J38)</f>
        <v/>
      </c>
    </row>
    <row r="24" spans="1:9" x14ac:dyDescent="0.25">
      <c r="A24" t="str">
        <f>'Daten Allgemeine Daten'!C24&amp;" "&amp;'Daten Allgemeine Daten'!E24&amp;" "&amp;'Daten Allgemeine Daten'!D24</f>
        <v xml:space="preserve">10. SR  </v>
      </c>
      <c r="B24" s="55" t="str">
        <f>IF('Allgemeine Daten'!$C$8="","",'Allgemeine Daten'!$C$8)</f>
        <v>Vereinskürzel gemäß HBV</v>
      </c>
      <c r="C24" s="55" t="s">
        <v>212</v>
      </c>
      <c r="D24" s="55" t="str">
        <f>IF(Schiedsrichter!C40="","",Schiedsrichter!C40)</f>
        <v/>
      </c>
      <c r="E24" s="55" t="str">
        <f>IF(Schiedsrichter!C40="","",Schiedsrichter!F40)</f>
        <v/>
      </c>
      <c r="F24" s="55" t="str">
        <f>IF(Schiedsrichter!C40="","",Schiedsrichter!H40)</f>
        <v/>
      </c>
      <c r="G24" s="56" t="str">
        <f>IF(Schiedsrichter!C40="","",Schiedsrichter!J40)</f>
        <v/>
      </c>
      <c r="H24" s="55" t="str">
        <f>IF(Schiedsrichter!C40="","",Schiedsrichter!C41)</f>
        <v/>
      </c>
      <c r="I24" s="55" t="str">
        <f>IF(Schiedsrichter!C40="","",Schiedsrichter!J41)</f>
        <v/>
      </c>
    </row>
    <row r="25" spans="1:9" x14ac:dyDescent="0.25">
      <c r="A25" t="str">
        <f>'Daten Allgemeine Daten'!C25&amp;" "&amp;'Daten Allgemeine Daten'!E25&amp;" "&amp;'Daten Allgemeine Daten'!D25</f>
        <v xml:space="preserve">11. SR  </v>
      </c>
      <c r="B25" s="55" t="str">
        <f>IF('Allgemeine Daten'!$C$8="","",'Allgemeine Daten'!$C$8)</f>
        <v>Vereinskürzel gemäß HBV</v>
      </c>
      <c r="C25" s="55" t="s">
        <v>213</v>
      </c>
      <c r="D25" s="55" t="str">
        <f>IF(Schiedsrichter!C43="","",Schiedsrichter!C43)</f>
        <v/>
      </c>
      <c r="E25" s="55" t="str">
        <f>IF(Schiedsrichter!C43="","",Schiedsrichter!F43)</f>
        <v/>
      </c>
      <c r="F25" s="55" t="str">
        <f>IF(Schiedsrichter!C43="","",Schiedsrichter!H43)</f>
        <v/>
      </c>
      <c r="G25" s="56" t="str">
        <f>IF(Schiedsrichter!C43="","",Schiedsrichter!J43)</f>
        <v/>
      </c>
      <c r="H25" s="55" t="str">
        <f>IF(Schiedsrichter!C43="","",Schiedsrichter!C44)</f>
        <v/>
      </c>
      <c r="I25" s="55" t="str">
        <f>IF(Schiedsrichter!C43="","",Schiedsrichter!J44)</f>
        <v/>
      </c>
    </row>
    <row r="26" spans="1:9" x14ac:dyDescent="0.25">
      <c r="A26" t="str">
        <f>'Daten Allgemeine Daten'!C26&amp;" "&amp;'Daten Allgemeine Daten'!E26&amp;" "&amp;'Daten Allgemeine Daten'!D26</f>
        <v xml:space="preserve">12. SR  </v>
      </c>
      <c r="B26" s="55" t="str">
        <f>IF('Allgemeine Daten'!$C$8="","",'Allgemeine Daten'!$C$8)</f>
        <v>Vereinskürzel gemäß HBV</v>
      </c>
      <c r="C26" s="55" t="s">
        <v>214</v>
      </c>
      <c r="D26" s="55" t="str">
        <f>IF(Schiedsrichter!C46="","",Schiedsrichter!C46)</f>
        <v/>
      </c>
      <c r="E26" s="55" t="str">
        <f>IF(Schiedsrichter!C46="","",Schiedsrichter!F46)</f>
        <v/>
      </c>
      <c r="F26" s="55" t="str">
        <f>IF(Schiedsrichter!C46="","",Schiedsrichter!H46)</f>
        <v/>
      </c>
      <c r="G26" s="56" t="str">
        <f>IF(Schiedsrichter!C46="","",Schiedsrichter!J46)</f>
        <v/>
      </c>
      <c r="H26" s="55" t="str">
        <f>IF(Schiedsrichter!C46="","",Schiedsrichter!C47)</f>
        <v/>
      </c>
      <c r="I26" s="55" t="str">
        <f>IF(Schiedsrichter!C46="","",Schiedsrichter!J47)</f>
        <v/>
      </c>
    </row>
    <row r="27" spans="1:9" x14ac:dyDescent="0.25">
      <c r="A27" t="str">
        <f>'Daten Allgemeine Daten'!C27&amp;" "&amp;'Daten Allgemeine Daten'!E27&amp;" "&amp;'Daten Allgemeine Daten'!D27</f>
        <v xml:space="preserve">13. SR  </v>
      </c>
      <c r="B27" s="55" t="str">
        <f>IF('Allgemeine Daten'!$C$8="","",'Allgemeine Daten'!$C$8)</f>
        <v>Vereinskürzel gemäß HBV</v>
      </c>
      <c r="C27" s="55" t="s">
        <v>215</v>
      </c>
      <c r="D27" s="55" t="str">
        <f>IF(Schiedsrichter!C49="","",Schiedsrichter!C49)</f>
        <v/>
      </c>
      <c r="E27" s="55" t="str">
        <f>IF(Schiedsrichter!C49="","",Schiedsrichter!F49)</f>
        <v/>
      </c>
      <c r="F27" s="55" t="str">
        <f>IF(Schiedsrichter!C49="","",Schiedsrichter!H49)</f>
        <v/>
      </c>
      <c r="G27" s="56" t="str">
        <f>IF(Schiedsrichter!C49="","",Schiedsrichter!J49)</f>
        <v/>
      </c>
      <c r="H27" s="55" t="str">
        <f>IF(Schiedsrichter!C49="","",Schiedsrichter!C50)</f>
        <v/>
      </c>
      <c r="I27" s="55" t="str">
        <f>IF(Schiedsrichter!C49="","",Schiedsrichter!J50)</f>
        <v/>
      </c>
    </row>
    <row r="28" spans="1:9" x14ac:dyDescent="0.25">
      <c r="A28" t="str">
        <f>'Daten Allgemeine Daten'!C28&amp;" "&amp;'Daten Allgemeine Daten'!E28&amp;" "&amp;'Daten Allgemeine Daten'!D28</f>
        <v xml:space="preserve">14. SR  </v>
      </c>
      <c r="B28" s="55" t="str">
        <f>IF('Allgemeine Daten'!$C$8="","",'Allgemeine Daten'!$C$8)</f>
        <v>Vereinskürzel gemäß HBV</v>
      </c>
      <c r="C28" s="55" t="s">
        <v>216</v>
      </c>
      <c r="D28" s="55" t="str">
        <f>IF(Schiedsrichter!C52="","",Schiedsrichter!C52)</f>
        <v/>
      </c>
      <c r="E28" s="55" t="str">
        <f>IF(Schiedsrichter!C52="","",Schiedsrichter!F52)</f>
        <v/>
      </c>
      <c r="F28" s="55" t="str">
        <f>IF(Schiedsrichter!C52="","",Schiedsrichter!H52)</f>
        <v/>
      </c>
      <c r="G28" s="56" t="str">
        <f>IF(Schiedsrichter!C52="","",Schiedsrichter!J52)</f>
        <v/>
      </c>
      <c r="H28" s="55" t="str">
        <f>IF(Schiedsrichter!C52="","",Schiedsrichter!C53)</f>
        <v/>
      </c>
      <c r="I28" s="55" t="str">
        <f>IF(Schiedsrichter!C52="","",Schiedsrichter!J53)</f>
        <v/>
      </c>
    </row>
    <row r="29" spans="1:9" x14ac:dyDescent="0.25">
      <c r="A29" t="str">
        <f>'Daten Allgemeine Daten'!C29&amp;" "&amp;'Daten Allgemeine Daten'!E29&amp;" "&amp;'Daten Allgemeine Daten'!D29</f>
        <v xml:space="preserve">15. SR  </v>
      </c>
      <c r="B29" s="55" t="str">
        <f>IF('Allgemeine Daten'!$C$8="","",'Allgemeine Daten'!$C$8)</f>
        <v>Vereinskürzel gemäß HBV</v>
      </c>
      <c r="C29" s="55" t="s">
        <v>217</v>
      </c>
      <c r="D29" s="55" t="str">
        <f>IF(Schiedsrichter!C55="","",Schiedsrichter!C55)</f>
        <v/>
      </c>
      <c r="E29" s="55" t="str">
        <f>IF(Schiedsrichter!C55="","",Schiedsrichter!F55)</f>
        <v/>
      </c>
      <c r="F29" s="55" t="str">
        <f>IF(Schiedsrichter!C55="","",Schiedsrichter!H55)</f>
        <v/>
      </c>
      <c r="G29" s="56" t="str">
        <f>IF(Schiedsrichter!C55="","",Schiedsrichter!J55)</f>
        <v/>
      </c>
      <c r="H29" s="55" t="str">
        <f>IF(Schiedsrichter!C55="","",Schiedsrichter!C56)</f>
        <v/>
      </c>
      <c r="I29" s="55" t="str">
        <f>IF(Schiedsrichter!C55="","",Schiedsrichter!J56)</f>
        <v/>
      </c>
    </row>
    <row r="30" spans="1:9" x14ac:dyDescent="0.25">
      <c r="A30" t="str">
        <f>'Daten Allgemeine Daten'!C30&amp;" "&amp;'Daten Allgemeine Daten'!E30&amp;" "&amp;'Daten Allgemeine Daten'!D30</f>
        <v xml:space="preserve">16. SR  </v>
      </c>
      <c r="B30" s="55" t="str">
        <f>IF('Allgemeine Daten'!$C$8="","",'Allgemeine Daten'!$C$8)</f>
        <v>Vereinskürzel gemäß HBV</v>
      </c>
      <c r="C30" s="55" t="s">
        <v>218</v>
      </c>
      <c r="D30" s="55" t="str">
        <f>IF(Schiedsrichter!C58="","",Schiedsrichter!C58)</f>
        <v/>
      </c>
      <c r="E30" s="55" t="str">
        <f>IF(Schiedsrichter!C58="","",Schiedsrichter!F58)</f>
        <v/>
      </c>
      <c r="F30" s="55" t="str">
        <f>IF(Schiedsrichter!C58="","",Schiedsrichter!H58)</f>
        <v/>
      </c>
      <c r="G30" s="56" t="str">
        <f>IF(Schiedsrichter!C58="","",Schiedsrichter!J58)</f>
        <v/>
      </c>
      <c r="H30" s="55" t="str">
        <f>IF(Schiedsrichter!C58="","",Schiedsrichter!C59)</f>
        <v/>
      </c>
      <c r="I30" s="55" t="str">
        <f>IF(Schiedsrichter!C58="","",Schiedsrichter!J59)</f>
        <v/>
      </c>
    </row>
    <row r="31" spans="1:9" x14ac:dyDescent="0.25">
      <c r="A31" t="str">
        <f>'Daten Allgemeine Daten'!C31&amp;" "&amp;'Daten Allgemeine Daten'!E31&amp;" "&amp;'Daten Allgemeine Daten'!D31</f>
        <v xml:space="preserve">17. SR  </v>
      </c>
      <c r="B31" s="55" t="str">
        <f>IF('Allgemeine Daten'!$C$8="","",'Allgemeine Daten'!$C$8)</f>
        <v>Vereinskürzel gemäß HBV</v>
      </c>
      <c r="C31" s="55" t="s">
        <v>219</v>
      </c>
      <c r="D31" s="55" t="str">
        <f>IF(Schiedsrichter!C61="","",Schiedsrichter!C61)</f>
        <v/>
      </c>
      <c r="E31" s="55" t="str">
        <f>IF(Schiedsrichter!C61="","",Schiedsrichter!F61)</f>
        <v/>
      </c>
      <c r="F31" s="55" t="str">
        <f>IF(Schiedsrichter!C61="","",Schiedsrichter!H61)</f>
        <v/>
      </c>
      <c r="G31" s="56" t="str">
        <f>IF(Schiedsrichter!C61="","",Schiedsrichter!J61)</f>
        <v/>
      </c>
      <c r="H31" s="55" t="str">
        <f>IF(Schiedsrichter!C61="","",Schiedsrichter!C62)</f>
        <v/>
      </c>
      <c r="I31" s="55" t="str">
        <f>IF(Schiedsrichter!C61="","",Schiedsrichter!J62)</f>
        <v/>
      </c>
    </row>
    <row r="32" spans="1:9" x14ac:dyDescent="0.25">
      <c r="A32" t="str">
        <f>'Daten Allgemeine Daten'!C32&amp;" "&amp;'Daten Allgemeine Daten'!E32&amp;" "&amp;'Daten Allgemeine Daten'!D32</f>
        <v xml:space="preserve">18. SR  </v>
      </c>
      <c r="B32" s="55" t="str">
        <f>IF('Allgemeine Daten'!$C$8="","",'Allgemeine Daten'!$C$8)</f>
        <v>Vereinskürzel gemäß HBV</v>
      </c>
      <c r="C32" s="55" t="s">
        <v>220</v>
      </c>
      <c r="D32" s="55" t="str">
        <f>IF(Schiedsrichter!C64="","",Schiedsrichter!C64)</f>
        <v/>
      </c>
      <c r="E32" s="55" t="str">
        <f>IF(Schiedsrichter!C64="","",Schiedsrichter!F64)</f>
        <v/>
      </c>
      <c r="F32" s="55" t="str">
        <f>IF(Schiedsrichter!C64="","",Schiedsrichter!H64)</f>
        <v/>
      </c>
      <c r="G32" s="56" t="str">
        <f>IF(Schiedsrichter!C64="","",Schiedsrichter!J64)</f>
        <v/>
      </c>
      <c r="H32" s="55" t="str">
        <f>IF(Schiedsrichter!C64="","",Schiedsrichter!C65)</f>
        <v/>
      </c>
      <c r="I32" s="55" t="str">
        <f>IF(Schiedsrichter!C64="","",Schiedsrichter!J65)</f>
        <v/>
      </c>
    </row>
    <row r="33" spans="1:9" x14ac:dyDescent="0.25">
      <c r="A33" t="str">
        <f>'Daten Allgemeine Daten'!C33&amp;" "&amp;'Daten Allgemeine Daten'!E33&amp;" "&amp;'Daten Allgemeine Daten'!D33</f>
        <v xml:space="preserve">19. SR  </v>
      </c>
      <c r="B33" s="55" t="str">
        <f>IF('Allgemeine Daten'!$C$8="","",'Allgemeine Daten'!$C$8)</f>
        <v>Vereinskürzel gemäß HBV</v>
      </c>
      <c r="C33" s="55" t="s">
        <v>221</v>
      </c>
      <c r="D33" s="55" t="str">
        <f>IF(Schiedsrichter!C67="","",Schiedsrichter!C67)</f>
        <v/>
      </c>
      <c r="E33" s="55" t="str">
        <f>IF(Schiedsrichter!C67="","",Schiedsrichter!F67)</f>
        <v/>
      </c>
      <c r="F33" s="55" t="str">
        <f>IF(Schiedsrichter!C67="","",Schiedsrichter!H67)</f>
        <v/>
      </c>
      <c r="G33" s="56" t="str">
        <f>IF(Schiedsrichter!C67="","",Schiedsrichter!J67)</f>
        <v/>
      </c>
      <c r="H33" s="55" t="str">
        <f>IF(Schiedsrichter!C67="","",Schiedsrichter!C68)</f>
        <v/>
      </c>
      <c r="I33" s="55" t="str">
        <f>IF(Schiedsrichter!C67="","",Schiedsrichter!J68)</f>
        <v/>
      </c>
    </row>
    <row r="34" spans="1:9" x14ac:dyDescent="0.25">
      <c r="A34" t="str">
        <f>'Daten Allgemeine Daten'!C34&amp;" "&amp;'Daten Allgemeine Daten'!E34&amp;" "&amp;'Daten Allgemeine Daten'!D34</f>
        <v xml:space="preserve">20. SR  </v>
      </c>
      <c r="B34" s="55" t="str">
        <f>IF('Allgemeine Daten'!$C$8="","",'Allgemeine Daten'!$C$8)</f>
        <v>Vereinskürzel gemäß HBV</v>
      </c>
      <c r="C34" s="55" t="s">
        <v>222</v>
      </c>
      <c r="D34" s="55" t="str">
        <f>IF(Schiedsrichter!C70="","",Schiedsrichter!C70)</f>
        <v/>
      </c>
      <c r="E34" s="55" t="str">
        <f>IF(Schiedsrichter!C70="","",Schiedsrichter!F70)</f>
        <v/>
      </c>
      <c r="F34" s="55" t="str">
        <f>IF(Schiedsrichter!C70="","",Schiedsrichter!H70)</f>
        <v/>
      </c>
      <c r="G34" s="56" t="str">
        <f>IF(Schiedsrichter!C70="","",Schiedsrichter!J70)</f>
        <v/>
      </c>
      <c r="H34" s="55" t="str">
        <f>IF(Schiedsrichter!C70="","",Schiedsrichter!C71)</f>
        <v/>
      </c>
      <c r="I34" s="55" t="str">
        <f>IF(Schiedsrichter!C70="","",Schiedsrichter!J71)</f>
        <v/>
      </c>
    </row>
    <row r="35" spans="1:9" x14ac:dyDescent="0.25">
      <c r="A35" t="str">
        <f>'Daten Allgemeine Daten'!C35&amp;" "&amp;'Daten Allgemeine Daten'!E35&amp;" "&amp;'Daten Allgemeine Daten'!D35</f>
        <v xml:space="preserve">21. SR  </v>
      </c>
      <c r="B35" s="55" t="str">
        <f>IF('Allgemeine Daten'!$C$8="","",'Allgemeine Daten'!$C$8)</f>
        <v>Vereinskürzel gemäß HBV</v>
      </c>
      <c r="C35" s="55" t="s">
        <v>223</v>
      </c>
      <c r="D35" s="55" t="str">
        <f>IF(Schiedsrichter!C73="","",Schiedsrichter!C73)</f>
        <v/>
      </c>
      <c r="E35" s="55" t="str">
        <f>IF(Schiedsrichter!C73="","",Schiedsrichter!F73)</f>
        <v/>
      </c>
      <c r="F35" s="55" t="str">
        <f>IF(Schiedsrichter!C73="","",Schiedsrichter!H73)</f>
        <v/>
      </c>
      <c r="G35" s="56" t="str">
        <f>IF(Schiedsrichter!C73="","",Schiedsrichter!J73)</f>
        <v/>
      </c>
      <c r="H35" s="55" t="str">
        <f>IF(Schiedsrichter!C73="","",Schiedsrichter!C74)</f>
        <v/>
      </c>
      <c r="I35" s="55" t="str">
        <f>IF(Schiedsrichter!C73="","",Schiedsrichter!J74)</f>
        <v/>
      </c>
    </row>
    <row r="36" spans="1:9" x14ac:dyDescent="0.25">
      <c r="A36" t="str">
        <f>'Daten Allgemeine Daten'!C36&amp;" "&amp;'Daten Allgemeine Daten'!E36&amp;" "&amp;'Daten Allgemeine Daten'!D36</f>
        <v xml:space="preserve">22. SR  </v>
      </c>
      <c r="B36" s="55" t="str">
        <f>IF('Allgemeine Daten'!$C$8="","",'Allgemeine Daten'!$C$8)</f>
        <v>Vereinskürzel gemäß HBV</v>
      </c>
      <c r="C36" s="55" t="s">
        <v>224</v>
      </c>
      <c r="D36" s="55" t="str">
        <f>IF(Schiedsrichter!C76="","",Schiedsrichter!C76)</f>
        <v/>
      </c>
      <c r="E36" s="55" t="str">
        <f>IF(Schiedsrichter!C76="","",Schiedsrichter!F76)</f>
        <v/>
      </c>
      <c r="F36" s="55" t="str">
        <f>IF(Schiedsrichter!C76="","",Schiedsrichter!H76)</f>
        <v/>
      </c>
      <c r="G36" s="56" t="str">
        <f>IF(Schiedsrichter!C76="","",Schiedsrichter!J76)</f>
        <v/>
      </c>
      <c r="H36" s="55" t="str">
        <f>IF(Schiedsrichter!C76="","",Schiedsrichter!C77)</f>
        <v/>
      </c>
      <c r="I36" s="55" t="str">
        <f>IF(Schiedsrichter!C76="","",Schiedsrichter!J77)</f>
        <v/>
      </c>
    </row>
    <row r="37" spans="1:9" x14ac:dyDescent="0.25">
      <c r="A37" t="str">
        <f>'Daten Allgemeine Daten'!C37&amp;" "&amp;'Daten Allgemeine Daten'!E37&amp;" "&amp;'Daten Allgemeine Daten'!D37</f>
        <v xml:space="preserve">23. SR  </v>
      </c>
      <c r="B37" s="55" t="str">
        <f>IF('Allgemeine Daten'!$C$8="","",'Allgemeine Daten'!$C$8)</f>
        <v>Vereinskürzel gemäß HBV</v>
      </c>
      <c r="C37" s="55" t="s">
        <v>225</v>
      </c>
      <c r="D37" s="55" t="str">
        <f>IF(Schiedsrichter!C79="","",Schiedsrichter!C79)</f>
        <v/>
      </c>
      <c r="E37" s="55" t="str">
        <f>IF(Schiedsrichter!C79="","",Schiedsrichter!F79)</f>
        <v/>
      </c>
      <c r="F37" s="55" t="str">
        <f>IF(Schiedsrichter!C79="","",Schiedsrichter!H79)</f>
        <v/>
      </c>
      <c r="G37" s="56" t="str">
        <f>IF(Schiedsrichter!C79="","",Schiedsrichter!J79)</f>
        <v/>
      </c>
      <c r="H37" s="55" t="str">
        <f>IF(Schiedsrichter!C79="","",Schiedsrichter!C80)</f>
        <v/>
      </c>
      <c r="I37" s="55" t="str">
        <f>IF(Schiedsrichter!C79="","",Schiedsrichter!J80)</f>
        <v/>
      </c>
    </row>
    <row r="38" spans="1:9" x14ac:dyDescent="0.25">
      <c r="A38" t="str">
        <f>'Daten Allgemeine Daten'!C38&amp;" "&amp;'Daten Allgemeine Daten'!E38&amp;" "&amp;'Daten Allgemeine Daten'!D38</f>
        <v xml:space="preserve">24. SR  </v>
      </c>
      <c r="B38" s="55" t="str">
        <f>IF('Allgemeine Daten'!$C$8="","",'Allgemeine Daten'!$C$8)</f>
        <v>Vereinskürzel gemäß HBV</v>
      </c>
      <c r="C38" s="55" t="s">
        <v>226</v>
      </c>
      <c r="D38" s="55" t="str">
        <f>IF(Schiedsrichter!C82="","",Schiedsrichter!C82)</f>
        <v/>
      </c>
      <c r="E38" s="55" t="str">
        <f>IF(Schiedsrichter!C82="","",Schiedsrichter!F82)</f>
        <v/>
      </c>
      <c r="F38" s="55" t="str">
        <f>IF(Schiedsrichter!C82="","",Schiedsrichter!H82)</f>
        <v/>
      </c>
      <c r="G38" s="56" t="str">
        <f>IF(Schiedsrichter!C82="","",Schiedsrichter!J82)</f>
        <v/>
      </c>
      <c r="H38" s="55" t="str">
        <f>IF(Schiedsrichter!C82="","",Schiedsrichter!C83)</f>
        <v/>
      </c>
      <c r="I38" s="55" t="str">
        <f>IF(Schiedsrichter!C82="","",Schiedsrichter!J83)</f>
        <v/>
      </c>
    </row>
    <row r="39" spans="1:9" x14ac:dyDescent="0.25">
      <c r="A39" t="str">
        <f>'Daten Allgemeine Daten'!C39&amp;" "&amp;'Daten Allgemeine Daten'!E39&amp;" "&amp;'Daten Allgemeine Daten'!D39</f>
        <v xml:space="preserve">25. SR  </v>
      </c>
      <c r="B39" s="55" t="str">
        <f>IF('Allgemeine Daten'!$C$8="","",'Allgemeine Daten'!$C$8)</f>
        <v>Vereinskürzel gemäß HBV</v>
      </c>
      <c r="C39" s="55" t="s">
        <v>227</v>
      </c>
      <c r="D39" s="55" t="str">
        <f>IF(Schiedsrichter!C85="","",Schiedsrichter!C85)</f>
        <v/>
      </c>
      <c r="E39" s="55" t="str">
        <f>IF(Schiedsrichter!C85="","",Schiedsrichter!F85)</f>
        <v/>
      </c>
      <c r="F39" s="55" t="str">
        <f>IF(Schiedsrichter!C85="","",Schiedsrichter!H85)</f>
        <v/>
      </c>
      <c r="G39" s="56" t="str">
        <f>IF(Schiedsrichter!C85="","",Schiedsrichter!J85)</f>
        <v/>
      </c>
      <c r="H39" s="55" t="str">
        <f>IF(Schiedsrichter!C85="","",Schiedsrichter!C86)</f>
        <v/>
      </c>
      <c r="I39" s="55" t="str">
        <f>IF(Schiedsrichter!C85="","",Schiedsrichter!J86)</f>
        <v/>
      </c>
    </row>
    <row r="40" spans="1:9" x14ac:dyDescent="0.25">
      <c r="A40" t="str">
        <f>'Daten Allgemeine Daten'!C40&amp;" "&amp;'Daten Allgemeine Daten'!E40&amp;" "&amp;'Daten Allgemeine Daten'!D40</f>
        <v xml:space="preserve">26. SR  </v>
      </c>
      <c r="B40" s="55" t="str">
        <f>IF('Allgemeine Daten'!$C$8="","",'Allgemeine Daten'!$C$8)</f>
        <v>Vereinskürzel gemäß HBV</v>
      </c>
      <c r="C40" s="55" t="s">
        <v>228</v>
      </c>
      <c r="D40" s="55" t="str">
        <f>IF(Schiedsrichter!C88="","",Schiedsrichter!C88)</f>
        <v/>
      </c>
      <c r="E40" s="55" t="str">
        <f>IF(Schiedsrichter!C88="","",Schiedsrichter!F88)</f>
        <v/>
      </c>
      <c r="F40" s="55" t="str">
        <f>IF(Schiedsrichter!C88="","",Schiedsrichter!H88)</f>
        <v/>
      </c>
      <c r="G40" s="56" t="str">
        <f>IF(Schiedsrichter!C88="","",Schiedsrichter!J88)</f>
        <v/>
      </c>
      <c r="H40" s="55" t="str">
        <f>IF(Schiedsrichter!C88="","",Schiedsrichter!C89)</f>
        <v/>
      </c>
      <c r="I40" s="55" t="str">
        <f>IF(Schiedsrichter!C88="","",Schiedsrichter!J89)</f>
        <v/>
      </c>
    </row>
    <row r="41" spans="1:9" x14ac:dyDescent="0.25">
      <c r="A41" t="str">
        <f>'Daten Allgemeine Daten'!C41&amp;" "&amp;'Daten Allgemeine Daten'!E41&amp;" "&amp;'Daten Allgemeine Daten'!D41</f>
        <v xml:space="preserve">27. SR  </v>
      </c>
      <c r="B41" s="55" t="str">
        <f>IF('Allgemeine Daten'!$C$8="","",'Allgemeine Daten'!$C$8)</f>
        <v>Vereinskürzel gemäß HBV</v>
      </c>
      <c r="C41" s="55" t="s">
        <v>229</v>
      </c>
      <c r="D41" s="55" t="str">
        <f>IF(Schiedsrichter!C91="","",Schiedsrichter!C91)</f>
        <v/>
      </c>
      <c r="E41" s="55" t="str">
        <f>IF(Schiedsrichter!C91="","",Schiedsrichter!F91)</f>
        <v/>
      </c>
      <c r="F41" s="55" t="str">
        <f>IF(Schiedsrichter!C91="","",Schiedsrichter!H91)</f>
        <v/>
      </c>
      <c r="G41" s="56" t="str">
        <f>IF(Schiedsrichter!C91="","",Schiedsrichter!J91)</f>
        <v/>
      </c>
      <c r="H41" s="55" t="str">
        <f>IF(Schiedsrichter!C91="","",Schiedsrichter!C92)</f>
        <v/>
      </c>
      <c r="I41" s="55" t="str">
        <f>IF(Schiedsrichter!C91="","",Schiedsrichter!J92)</f>
        <v/>
      </c>
    </row>
    <row r="42" spans="1:9" x14ac:dyDescent="0.25">
      <c r="A42" t="str">
        <f>'Daten Allgemeine Daten'!C42&amp;" "&amp;'Daten Allgemeine Daten'!E42&amp;" "&amp;'Daten Allgemeine Daten'!D42</f>
        <v xml:space="preserve">28. SR  </v>
      </c>
      <c r="B42" s="55" t="str">
        <f>IF('Allgemeine Daten'!$C$8="","",'Allgemeine Daten'!$C$8)</f>
        <v>Vereinskürzel gemäß HBV</v>
      </c>
      <c r="C42" s="55" t="s">
        <v>230</v>
      </c>
      <c r="D42" s="55" t="str">
        <f>IF(Schiedsrichter!C94="","",Schiedsrichter!C94)</f>
        <v/>
      </c>
      <c r="E42" s="55" t="str">
        <f>IF(Schiedsrichter!C94="","",Schiedsrichter!F94)</f>
        <v/>
      </c>
      <c r="F42" s="55" t="str">
        <f>IF(Schiedsrichter!C94="","",Schiedsrichter!H94)</f>
        <v/>
      </c>
      <c r="G42" s="56" t="str">
        <f>IF(Schiedsrichter!C94="","",Schiedsrichter!J94)</f>
        <v/>
      </c>
      <c r="H42" s="55" t="str">
        <f>IF(Schiedsrichter!C94="","",Schiedsrichter!C95)</f>
        <v/>
      </c>
      <c r="I42" s="55" t="str">
        <f>IF(Schiedsrichter!C94="","",Schiedsrichter!J95)</f>
        <v/>
      </c>
    </row>
    <row r="43" spans="1:9" x14ac:dyDescent="0.25">
      <c r="A43" t="str">
        <f>'Daten Allgemeine Daten'!C43&amp;" "&amp;'Daten Allgemeine Daten'!E43&amp;" "&amp;'Daten Allgemeine Daten'!D43</f>
        <v xml:space="preserve">29. SR  </v>
      </c>
      <c r="B43" s="55" t="str">
        <f>IF('Allgemeine Daten'!$C$8="","",'Allgemeine Daten'!$C$8)</f>
        <v>Vereinskürzel gemäß HBV</v>
      </c>
      <c r="C43" s="55" t="s">
        <v>231</v>
      </c>
      <c r="D43" s="55" t="str">
        <f>IF(Schiedsrichter!C97="","",Schiedsrichter!C97)</f>
        <v/>
      </c>
      <c r="E43" s="55" t="str">
        <f>IF(Schiedsrichter!C97="","",Schiedsrichter!F97)</f>
        <v/>
      </c>
      <c r="F43" s="55" t="str">
        <f>IF(Schiedsrichter!C97="","",Schiedsrichter!H97)</f>
        <v/>
      </c>
      <c r="G43" s="56" t="str">
        <f>IF(Schiedsrichter!C97="","",Schiedsrichter!J97)</f>
        <v/>
      </c>
      <c r="H43" s="55" t="str">
        <f>IF(Schiedsrichter!C97="","",Schiedsrichter!C98)</f>
        <v/>
      </c>
      <c r="I43" s="55" t="str">
        <f>IF(Schiedsrichter!C97="","",Schiedsrichter!J98)</f>
        <v/>
      </c>
    </row>
    <row r="44" spans="1:9" x14ac:dyDescent="0.25">
      <c r="A44" t="str">
        <f>'Daten Allgemeine Daten'!C44&amp;" "&amp;'Daten Allgemeine Daten'!E44&amp;" "&amp;'Daten Allgemeine Daten'!D44</f>
        <v xml:space="preserve">30. SR  </v>
      </c>
      <c r="B44" s="55" t="str">
        <f>IF('Allgemeine Daten'!$C$8="","",'Allgemeine Daten'!$C$8)</f>
        <v>Vereinskürzel gemäß HBV</v>
      </c>
      <c r="C44" s="55" t="s">
        <v>232</v>
      </c>
      <c r="D44" s="55" t="str">
        <f>IF(Schiedsrichter!C100="","",Schiedsrichter!C100)</f>
        <v/>
      </c>
      <c r="E44" s="55" t="str">
        <f>IF(Schiedsrichter!C100="","",Schiedsrichter!F100)</f>
        <v/>
      </c>
      <c r="F44" s="55" t="str">
        <f>IF(Schiedsrichter!C100="","",Schiedsrichter!H100)</f>
        <v/>
      </c>
      <c r="G44" s="56" t="str">
        <f>IF(Schiedsrichter!C100="","",Schiedsrichter!J100)</f>
        <v/>
      </c>
      <c r="H44" s="55" t="str">
        <f>IF(Schiedsrichter!C100="","",Schiedsrichter!C101)</f>
        <v/>
      </c>
      <c r="I44" s="55" t="str">
        <f>IF(Schiedsrichter!C100="","",Schiedsrichter!J101)</f>
        <v/>
      </c>
    </row>
    <row r="45" spans="1:9" x14ac:dyDescent="0.25">
      <c r="A45" t="str">
        <f>'Daten Allgemeine Daten'!C45&amp;" "&amp;'Daten Allgemeine Daten'!E45&amp;" "&amp;'Daten Allgemeine Daten'!D45</f>
        <v xml:space="preserve">31. SR  </v>
      </c>
      <c r="B45" s="55" t="str">
        <f>IF('Allgemeine Daten'!$C$8="","",'Allgemeine Daten'!$C$8)</f>
        <v>Vereinskürzel gemäß HBV</v>
      </c>
      <c r="C45" s="55" t="s">
        <v>233</v>
      </c>
      <c r="D45" s="55" t="str">
        <f>IF(Schiedsrichter!C103="","",Schiedsrichter!C103)</f>
        <v/>
      </c>
      <c r="E45" s="55" t="str">
        <f>IF(Schiedsrichter!C103="","",Schiedsrichter!F103)</f>
        <v/>
      </c>
      <c r="F45" s="55" t="str">
        <f>IF(Schiedsrichter!C103="","",Schiedsrichter!H103)</f>
        <v/>
      </c>
      <c r="G45" s="56" t="str">
        <f>IF(Schiedsrichter!C103="","",Schiedsrichter!J103)</f>
        <v/>
      </c>
      <c r="H45" s="55" t="str">
        <f>IF(Schiedsrichter!C103="","",Schiedsrichter!C104)</f>
        <v/>
      </c>
      <c r="I45" s="55" t="str">
        <f>IF(Schiedsrichter!C103="","",Schiedsrichter!J104)</f>
        <v/>
      </c>
    </row>
    <row r="46" spans="1:9" x14ac:dyDescent="0.25">
      <c r="A46" t="str">
        <f>'Daten Allgemeine Daten'!C46&amp;" "&amp;'Daten Allgemeine Daten'!E46&amp;" "&amp;'Daten Allgemeine Daten'!D46</f>
        <v xml:space="preserve">32. SR  </v>
      </c>
      <c r="B46" s="55" t="str">
        <f>IF('Allgemeine Daten'!$C$8="","",'Allgemeine Daten'!$C$8)</f>
        <v>Vereinskürzel gemäß HBV</v>
      </c>
      <c r="C46" s="55" t="s">
        <v>234</v>
      </c>
      <c r="D46" s="55" t="str">
        <f>IF(Schiedsrichter!C106="","",Schiedsrichter!C106)</f>
        <v/>
      </c>
      <c r="E46" s="55" t="str">
        <f>IF(Schiedsrichter!C106="","",Schiedsrichter!F106)</f>
        <v/>
      </c>
      <c r="F46" s="55" t="str">
        <f>IF(Schiedsrichter!C106="","",Schiedsrichter!H106)</f>
        <v/>
      </c>
      <c r="G46" s="56" t="str">
        <f>IF(Schiedsrichter!C106="","",Schiedsrichter!J106)</f>
        <v/>
      </c>
      <c r="H46" s="55" t="str">
        <f>IF(Schiedsrichter!C106="","",Schiedsrichter!C107)</f>
        <v/>
      </c>
      <c r="I46" s="55" t="str">
        <f>IF(Schiedsrichter!C106="","",Schiedsrichter!J107)</f>
        <v/>
      </c>
    </row>
    <row r="47" spans="1:9" x14ac:dyDescent="0.25">
      <c r="A47" t="str">
        <f>'Daten Allgemeine Daten'!C47&amp;" "&amp;'Daten Allgemeine Daten'!E47&amp;" "&amp;'Daten Allgemeine Daten'!D47</f>
        <v xml:space="preserve">33. SR  </v>
      </c>
      <c r="B47" s="55" t="str">
        <f>IF('Allgemeine Daten'!$C$8="","",'Allgemeine Daten'!$C$8)</f>
        <v>Vereinskürzel gemäß HBV</v>
      </c>
      <c r="C47" s="55" t="s">
        <v>235</v>
      </c>
      <c r="D47" s="55" t="str">
        <f>IF(Schiedsrichter!C109="","",Schiedsrichter!C109)</f>
        <v/>
      </c>
      <c r="E47" s="55" t="str">
        <f>IF(Schiedsrichter!C109="","",Schiedsrichter!F109)</f>
        <v/>
      </c>
      <c r="F47" s="55" t="str">
        <f>IF(Schiedsrichter!C109="","",Schiedsrichter!H109)</f>
        <v/>
      </c>
      <c r="G47" s="56" t="str">
        <f>IF(Schiedsrichter!C109="","",Schiedsrichter!J109)</f>
        <v/>
      </c>
      <c r="H47" s="55" t="str">
        <f>IF(Schiedsrichter!C109="","",Schiedsrichter!C110)</f>
        <v/>
      </c>
      <c r="I47" s="55" t="str">
        <f>IF(Schiedsrichter!C109="","",Schiedsrichter!J110)</f>
        <v/>
      </c>
    </row>
    <row r="48" spans="1:9" x14ac:dyDescent="0.25">
      <c r="A48" t="str">
        <f>'Daten Allgemeine Daten'!C48&amp;" "&amp;'Daten Allgemeine Daten'!E48&amp;" "&amp;'Daten Allgemeine Daten'!D48</f>
        <v xml:space="preserve">34. SR  </v>
      </c>
      <c r="B48" s="55" t="str">
        <f>IF('Allgemeine Daten'!$C$8="","",'Allgemeine Daten'!$C$8)</f>
        <v>Vereinskürzel gemäß HBV</v>
      </c>
      <c r="C48" s="55" t="s">
        <v>236</v>
      </c>
      <c r="D48" s="55" t="str">
        <f>IF(Schiedsrichter!C112="","",Schiedsrichter!C112)</f>
        <v/>
      </c>
      <c r="E48" s="55" t="str">
        <f>IF(Schiedsrichter!C112="","",Schiedsrichter!F112)</f>
        <v/>
      </c>
      <c r="F48" s="55" t="str">
        <f>IF(Schiedsrichter!C112="","",Schiedsrichter!H112)</f>
        <v/>
      </c>
      <c r="G48" s="56" t="str">
        <f>IF(Schiedsrichter!C112="","",Schiedsrichter!J112)</f>
        <v/>
      </c>
      <c r="H48" s="55" t="str">
        <f>IF(Schiedsrichter!C112="","",Schiedsrichter!C113)</f>
        <v/>
      </c>
      <c r="I48" s="55" t="str">
        <f>IF(Schiedsrichter!C112="","",Schiedsrichter!J113)</f>
        <v/>
      </c>
    </row>
    <row r="49" spans="1:9" x14ac:dyDescent="0.25">
      <c r="A49" t="str">
        <f>'Daten Allgemeine Daten'!C49&amp;" "&amp;'Daten Allgemeine Daten'!E49&amp;" "&amp;'Daten Allgemeine Daten'!D49</f>
        <v xml:space="preserve">35. SR  </v>
      </c>
      <c r="B49" s="55" t="str">
        <f>IF('Allgemeine Daten'!$C$8="","",'Allgemeine Daten'!$C$8)</f>
        <v>Vereinskürzel gemäß HBV</v>
      </c>
      <c r="C49" s="55" t="s">
        <v>237</v>
      </c>
      <c r="D49" s="55" t="str">
        <f>IF(Schiedsrichter!C115="","",Schiedsrichter!C115)</f>
        <v/>
      </c>
      <c r="E49" s="55" t="str">
        <f>IF(Schiedsrichter!C115="","",Schiedsrichter!F115)</f>
        <v/>
      </c>
      <c r="F49" s="55" t="str">
        <f>IF(Schiedsrichter!C115="","",Schiedsrichter!H115)</f>
        <v/>
      </c>
      <c r="G49" s="56" t="str">
        <f>IF(Schiedsrichter!C115="","",Schiedsrichter!J115)</f>
        <v/>
      </c>
      <c r="H49" s="55" t="str">
        <f>IF(Schiedsrichter!C115="","",Schiedsrichter!C116)</f>
        <v/>
      </c>
      <c r="I49" s="55" t="str">
        <f>IF(Schiedsrichter!C115="","",Schiedsrichter!J116)</f>
        <v/>
      </c>
    </row>
    <row r="50" spans="1:9" x14ac:dyDescent="0.25">
      <c r="A50" t="str">
        <f>'Daten Allgemeine Daten'!C50&amp;" "&amp;'Daten Allgemeine Daten'!E50&amp;" "&amp;'Daten Allgemeine Daten'!D50</f>
        <v xml:space="preserve">36. SR  </v>
      </c>
      <c r="B50" s="55" t="str">
        <f>IF('Allgemeine Daten'!$C$8="","",'Allgemeine Daten'!$C$8)</f>
        <v>Vereinskürzel gemäß HBV</v>
      </c>
      <c r="C50" s="55" t="s">
        <v>238</v>
      </c>
      <c r="D50" s="55" t="str">
        <f>IF(Schiedsrichter!C118="","",Schiedsrichter!C118)</f>
        <v/>
      </c>
      <c r="E50" s="55" t="str">
        <f>IF(Schiedsrichter!C118="","",Schiedsrichter!F118)</f>
        <v/>
      </c>
      <c r="F50" s="55" t="str">
        <f>IF(Schiedsrichter!C118="","",Schiedsrichter!H118)</f>
        <v/>
      </c>
      <c r="G50" s="56" t="str">
        <f>IF(Schiedsrichter!C118="","",Schiedsrichter!J118)</f>
        <v/>
      </c>
      <c r="H50" s="55" t="str">
        <f>IF(Schiedsrichter!C118="","",Schiedsrichter!C119)</f>
        <v/>
      </c>
      <c r="I50" s="55" t="str">
        <f>IF(Schiedsrichter!C118="","",Schiedsrichter!J119)</f>
        <v/>
      </c>
    </row>
    <row r="51" spans="1:9" x14ac:dyDescent="0.25">
      <c r="A51" t="str">
        <f>'Daten Allgemeine Daten'!C51&amp;" "&amp;'Daten Allgemeine Daten'!E51&amp;" "&amp;'Daten Allgemeine Daten'!D51</f>
        <v xml:space="preserve">37. SR  </v>
      </c>
      <c r="B51" s="55" t="str">
        <f>IF('Allgemeine Daten'!$C$8="","",'Allgemeine Daten'!$C$8)</f>
        <v>Vereinskürzel gemäß HBV</v>
      </c>
      <c r="C51" s="55" t="s">
        <v>239</v>
      </c>
      <c r="D51" s="55" t="str">
        <f>IF(Schiedsrichter!C121="","",Schiedsrichter!C121)</f>
        <v/>
      </c>
      <c r="E51" s="55" t="str">
        <f>IF(Schiedsrichter!C121="","",Schiedsrichter!F121)</f>
        <v/>
      </c>
      <c r="F51" s="55" t="str">
        <f>IF(Schiedsrichter!C121="","",Schiedsrichter!H121)</f>
        <v/>
      </c>
      <c r="G51" s="56" t="str">
        <f>IF(Schiedsrichter!C121="","",Schiedsrichter!J121)</f>
        <v/>
      </c>
      <c r="H51" s="55" t="str">
        <f>IF(Schiedsrichter!C121="","",Schiedsrichter!C122)</f>
        <v/>
      </c>
      <c r="I51" s="55" t="str">
        <f>IF(Schiedsrichter!C121="","",Schiedsrichter!J122)</f>
        <v/>
      </c>
    </row>
    <row r="52" spans="1:9" x14ac:dyDescent="0.25">
      <c r="A52" t="str">
        <f>'Daten Allgemeine Daten'!C52&amp;" "&amp;'Daten Allgemeine Daten'!E52&amp;" "&amp;'Daten Allgemeine Daten'!D52</f>
        <v xml:space="preserve">38. SR  </v>
      </c>
      <c r="B52" s="55" t="str">
        <f>IF('Allgemeine Daten'!$C$8="","",'Allgemeine Daten'!$C$8)</f>
        <v>Vereinskürzel gemäß HBV</v>
      </c>
      <c r="C52" s="55" t="s">
        <v>240</v>
      </c>
      <c r="D52" s="55" t="str">
        <f>IF(Schiedsrichter!C124="","",Schiedsrichter!C124)</f>
        <v/>
      </c>
      <c r="E52" s="55" t="str">
        <f>IF(Schiedsrichter!C124="","",Schiedsrichter!F124)</f>
        <v/>
      </c>
      <c r="F52" s="55" t="str">
        <f>IF(Schiedsrichter!C124="","",Schiedsrichter!H124)</f>
        <v/>
      </c>
      <c r="G52" s="56" t="str">
        <f>IF(Schiedsrichter!C124="","",Schiedsrichter!J124)</f>
        <v/>
      </c>
      <c r="H52" s="55" t="str">
        <f>IF(Schiedsrichter!C124="","",Schiedsrichter!C125)</f>
        <v/>
      </c>
      <c r="I52" s="55" t="str">
        <f>IF(Schiedsrichter!C124="","",Schiedsrichter!J125)</f>
        <v/>
      </c>
    </row>
    <row r="53" spans="1:9" x14ac:dyDescent="0.25">
      <c r="A53" t="str">
        <f>'Daten Allgemeine Daten'!C53&amp;" "&amp;'Daten Allgemeine Daten'!E53&amp;" "&amp;'Daten Allgemeine Daten'!D53</f>
        <v xml:space="preserve">39. SR  </v>
      </c>
      <c r="B53" s="55" t="str">
        <f>IF('Allgemeine Daten'!$C$8="","",'Allgemeine Daten'!$C$8)</f>
        <v>Vereinskürzel gemäß HBV</v>
      </c>
      <c r="C53" s="55" t="s">
        <v>241</v>
      </c>
      <c r="D53" s="55" t="str">
        <f>IF(Schiedsrichter!C127="","",Schiedsrichter!C127)</f>
        <v/>
      </c>
      <c r="E53" s="55" t="str">
        <f>IF(Schiedsrichter!C127="","",Schiedsrichter!F127)</f>
        <v/>
      </c>
      <c r="F53" s="55" t="str">
        <f>IF(Schiedsrichter!C127="","",Schiedsrichter!H127)</f>
        <v/>
      </c>
      <c r="G53" s="56" t="str">
        <f>IF(Schiedsrichter!C127="","",Schiedsrichter!J127)</f>
        <v/>
      </c>
      <c r="H53" s="55" t="str">
        <f>IF(Schiedsrichter!C127="","",Schiedsrichter!C128)</f>
        <v/>
      </c>
      <c r="I53" s="55" t="str">
        <f>IF(Schiedsrichter!C127="","",Schiedsrichter!J128)</f>
        <v/>
      </c>
    </row>
    <row r="54" spans="1:9" x14ac:dyDescent="0.25">
      <c r="A54" t="str">
        <f>'Daten Allgemeine Daten'!C54&amp;" "&amp;'Daten Allgemeine Daten'!E54&amp;" "&amp;'Daten Allgemeine Daten'!D54</f>
        <v xml:space="preserve">40. SR  </v>
      </c>
      <c r="B54" s="55" t="str">
        <f>IF('Allgemeine Daten'!$C$8="","",'Allgemeine Daten'!$C$8)</f>
        <v>Vereinskürzel gemäß HBV</v>
      </c>
      <c r="C54" s="55" t="s">
        <v>242</v>
      </c>
      <c r="D54" s="55" t="str">
        <f>IF(Schiedsrichter!C130="","",Schiedsrichter!C130)</f>
        <v/>
      </c>
      <c r="E54" s="55" t="str">
        <f>IF(Schiedsrichter!C130="","",Schiedsrichter!F130)</f>
        <v/>
      </c>
      <c r="F54" s="55" t="str">
        <f>IF(Schiedsrichter!C130="","",Schiedsrichter!H130)</f>
        <v/>
      </c>
      <c r="G54" s="56" t="str">
        <f>IF(Schiedsrichter!C130="","",Schiedsrichter!J130)</f>
        <v/>
      </c>
      <c r="H54" s="55" t="str">
        <f>IF(Schiedsrichter!C130="","",Schiedsrichter!C131)</f>
        <v/>
      </c>
      <c r="I54" s="55" t="str">
        <f>IF(Schiedsrichter!C130="","",Schiedsrichter!J131)</f>
        <v/>
      </c>
    </row>
    <row r="55" spans="1:9" x14ac:dyDescent="0.25">
      <c r="A55" t="str">
        <f>'Daten Allgemeine Daten'!C55&amp;" "&amp;'Daten Allgemeine Daten'!E55&amp;" "&amp;'Daten Allgemeine Daten'!D55</f>
        <v xml:space="preserve">41. SR  </v>
      </c>
      <c r="B55" s="55" t="str">
        <f>IF('Allgemeine Daten'!$C$8="","",'Allgemeine Daten'!$C$8)</f>
        <v>Vereinskürzel gemäß HBV</v>
      </c>
      <c r="C55" s="55" t="s">
        <v>243</v>
      </c>
      <c r="D55" s="55" t="str">
        <f>IF(Schiedsrichter!C133="","",Schiedsrichter!C133)</f>
        <v/>
      </c>
      <c r="E55" s="55" t="str">
        <f>IF(Schiedsrichter!C133="","",Schiedsrichter!F133)</f>
        <v/>
      </c>
      <c r="F55" s="55" t="str">
        <f>IF(Schiedsrichter!C133="","",Schiedsrichter!H133)</f>
        <v/>
      </c>
      <c r="G55" s="56" t="str">
        <f>IF(Schiedsrichter!C133="","",Schiedsrichter!J133)</f>
        <v/>
      </c>
      <c r="H55" s="55" t="str">
        <f>IF(Schiedsrichter!C133="","",Schiedsrichter!C134)</f>
        <v/>
      </c>
      <c r="I55" s="55" t="str">
        <f>IF(Schiedsrichter!C133="","",Schiedsrichter!J134)</f>
        <v/>
      </c>
    </row>
    <row r="56" spans="1:9" x14ac:dyDescent="0.25">
      <c r="A56" t="str">
        <f>'Daten Allgemeine Daten'!C56&amp;" "&amp;'Daten Allgemeine Daten'!E56&amp;" "&amp;'Daten Allgemeine Daten'!D56</f>
        <v xml:space="preserve">42. SR  </v>
      </c>
      <c r="B56" s="55" t="str">
        <f>IF('Allgemeine Daten'!$C$8="","",'Allgemeine Daten'!$C$8)</f>
        <v>Vereinskürzel gemäß HBV</v>
      </c>
      <c r="C56" s="55" t="s">
        <v>244</v>
      </c>
      <c r="D56" s="55" t="str">
        <f>IF(Schiedsrichter!C136="","",Schiedsrichter!C136)</f>
        <v/>
      </c>
      <c r="E56" s="55" t="str">
        <f>IF(Schiedsrichter!C136="","",Schiedsrichter!F136)</f>
        <v/>
      </c>
      <c r="F56" s="55" t="str">
        <f>IF(Schiedsrichter!C136="","",Schiedsrichter!H136)</f>
        <v/>
      </c>
      <c r="G56" s="56" t="str">
        <f>IF(Schiedsrichter!C136="","",Schiedsrichter!J136)</f>
        <v/>
      </c>
      <c r="H56" s="55" t="str">
        <f>IF(Schiedsrichter!C136="","",Schiedsrichter!C137)</f>
        <v/>
      </c>
      <c r="I56" s="55" t="str">
        <f>IF(Schiedsrichter!C136="","",Schiedsrichter!J137)</f>
        <v/>
      </c>
    </row>
    <row r="57" spans="1:9" x14ac:dyDescent="0.25">
      <c r="A57" t="str">
        <f>'Daten Allgemeine Daten'!C57&amp;" "&amp;'Daten Allgemeine Daten'!E57&amp;" "&amp;'Daten Allgemeine Daten'!D57</f>
        <v xml:space="preserve">43. SR  </v>
      </c>
      <c r="B57" s="55" t="str">
        <f>IF('Allgemeine Daten'!$C$8="","",'Allgemeine Daten'!$C$8)</f>
        <v>Vereinskürzel gemäß HBV</v>
      </c>
      <c r="C57" s="55" t="s">
        <v>245</v>
      </c>
      <c r="D57" s="55" t="str">
        <f>IF(Schiedsrichter!C139="","",Schiedsrichter!C139)</f>
        <v/>
      </c>
      <c r="E57" s="55" t="str">
        <f>IF(Schiedsrichter!C139="","",Schiedsrichter!F139)</f>
        <v/>
      </c>
      <c r="F57" s="55" t="str">
        <f>IF(Schiedsrichter!C139="","",Schiedsrichter!H139)</f>
        <v/>
      </c>
      <c r="G57" s="56" t="str">
        <f>IF(Schiedsrichter!C139="","",Schiedsrichter!J139)</f>
        <v/>
      </c>
      <c r="H57" s="55" t="str">
        <f>IF(Schiedsrichter!C139="","",Schiedsrichter!C140)</f>
        <v/>
      </c>
      <c r="I57" s="55" t="str">
        <f>IF(Schiedsrichter!C139="","",Schiedsrichter!J140)</f>
        <v/>
      </c>
    </row>
    <row r="58" spans="1:9" x14ac:dyDescent="0.25">
      <c r="A58" t="str">
        <f>'Daten Allgemeine Daten'!C58&amp;" "&amp;'Daten Allgemeine Daten'!E58&amp;" "&amp;'Daten Allgemeine Daten'!D58</f>
        <v xml:space="preserve">44. SR  </v>
      </c>
      <c r="B58" s="55" t="str">
        <f>IF('Allgemeine Daten'!$C$8="","",'Allgemeine Daten'!$C$8)</f>
        <v>Vereinskürzel gemäß HBV</v>
      </c>
      <c r="C58" s="55" t="s">
        <v>246</v>
      </c>
      <c r="D58" s="55" t="str">
        <f>IF(Schiedsrichter!C142="","",Schiedsrichter!C142)</f>
        <v/>
      </c>
      <c r="E58" s="55" t="str">
        <f>IF(Schiedsrichter!C142="","",Schiedsrichter!F142)</f>
        <v/>
      </c>
      <c r="F58" s="55" t="str">
        <f>IF(Schiedsrichter!C142="","",Schiedsrichter!H142)</f>
        <v/>
      </c>
      <c r="G58" s="56" t="str">
        <f>IF(Schiedsrichter!C142="","",Schiedsrichter!J142)</f>
        <v/>
      </c>
      <c r="H58" s="55" t="str">
        <f>IF(Schiedsrichter!C142="","",Schiedsrichter!C143)</f>
        <v/>
      </c>
      <c r="I58" s="55" t="str">
        <f>IF(Schiedsrichter!C142="","",Schiedsrichter!J143)</f>
        <v/>
      </c>
    </row>
    <row r="59" spans="1:9" x14ac:dyDescent="0.25">
      <c r="A59" t="str">
        <f>'Daten Allgemeine Daten'!C59&amp;" "&amp;'Daten Allgemeine Daten'!E59&amp;" "&amp;'Daten Allgemeine Daten'!D59</f>
        <v xml:space="preserve">45. SR  </v>
      </c>
      <c r="B59" s="55" t="str">
        <f>IF('Allgemeine Daten'!$C$8="","",'Allgemeine Daten'!$C$8)</f>
        <v>Vereinskürzel gemäß HBV</v>
      </c>
      <c r="C59" s="55" t="s">
        <v>247</v>
      </c>
      <c r="D59" s="55" t="str">
        <f>IF(Schiedsrichter!C145="","",Schiedsrichter!C145)</f>
        <v/>
      </c>
      <c r="E59" s="55" t="str">
        <f>IF(Schiedsrichter!C145="","",Schiedsrichter!F145)</f>
        <v/>
      </c>
      <c r="F59" s="55" t="str">
        <f>IF(Schiedsrichter!C145="","",Schiedsrichter!H145)</f>
        <v/>
      </c>
      <c r="G59" s="56" t="str">
        <f>IF(Schiedsrichter!C145="","",Schiedsrichter!J145)</f>
        <v/>
      </c>
      <c r="H59" s="55" t="str">
        <f>IF(Schiedsrichter!C145="","",Schiedsrichter!C146)</f>
        <v/>
      </c>
      <c r="I59" s="55" t="str">
        <f>IF(Schiedsrichter!C145="","",Schiedsrichter!J146)</f>
        <v/>
      </c>
    </row>
    <row r="60" spans="1:9" x14ac:dyDescent="0.25">
      <c r="A60" t="str">
        <f>'Daten Allgemeine Daten'!C60&amp;" "&amp;'Daten Allgemeine Daten'!E60&amp;" "&amp;'Daten Allgemeine Daten'!D60</f>
        <v xml:space="preserve">46. SR  </v>
      </c>
      <c r="B60" s="55" t="str">
        <f>IF('Allgemeine Daten'!$C$8="","",'Allgemeine Daten'!$C$8)</f>
        <v>Vereinskürzel gemäß HBV</v>
      </c>
      <c r="C60" s="55" t="s">
        <v>248</v>
      </c>
      <c r="D60" s="55" t="str">
        <f>IF(Schiedsrichter!C148="","",Schiedsrichter!C148)</f>
        <v/>
      </c>
      <c r="E60" s="55" t="str">
        <f>IF(Schiedsrichter!C148="","",Schiedsrichter!F148)</f>
        <v/>
      </c>
      <c r="F60" s="55" t="str">
        <f>IF(Schiedsrichter!C148="","",Schiedsrichter!H148)</f>
        <v/>
      </c>
      <c r="G60" s="56" t="str">
        <f>IF(Schiedsrichter!C148="","",Schiedsrichter!J148)</f>
        <v/>
      </c>
      <c r="H60" s="55" t="str">
        <f>IF(Schiedsrichter!C148="","",Schiedsrichter!C149)</f>
        <v/>
      </c>
      <c r="I60" s="55" t="str">
        <f>IF(Schiedsrichter!C148="","",Schiedsrichter!J149)</f>
        <v/>
      </c>
    </row>
    <row r="61" spans="1:9" x14ac:dyDescent="0.25">
      <c r="A61" t="str">
        <f>'Daten Allgemeine Daten'!C61&amp;" "&amp;'Daten Allgemeine Daten'!E61&amp;" "&amp;'Daten Allgemeine Daten'!D61</f>
        <v xml:space="preserve">47. SR  </v>
      </c>
      <c r="B61" s="55" t="str">
        <f>IF('Allgemeine Daten'!$C$8="","",'Allgemeine Daten'!$C$8)</f>
        <v>Vereinskürzel gemäß HBV</v>
      </c>
      <c r="C61" s="55" t="s">
        <v>249</v>
      </c>
      <c r="D61" s="55" t="str">
        <f>IF(Schiedsrichter!C151="","",Schiedsrichter!C151)</f>
        <v/>
      </c>
      <c r="E61" s="55" t="str">
        <f>IF(Schiedsrichter!C151="","",Schiedsrichter!F151)</f>
        <v/>
      </c>
      <c r="F61" s="55" t="str">
        <f>IF(Schiedsrichter!C151="","",Schiedsrichter!H151)</f>
        <v/>
      </c>
      <c r="G61" s="56" t="str">
        <f>IF(Schiedsrichter!C151="","",Schiedsrichter!J151)</f>
        <v/>
      </c>
      <c r="H61" s="55" t="str">
        <f>IF(Schiedsrichter!C151="","",Schiedsrichter!C152)</f>
        <v/>
      </c>
      <c r="I61" s="55" t="str">
        <f>IF(Schiedsrichter!C151="","",Schiedsrichter!J152)</f>
        <v/>
      </c>
    </row>
    <row r="62" spans="1:9" x14ac:dyDescent="0.25">
      <c r="A62" t="str">
        <f>'Daten Allgemeine Daten'!C62&amp;" "&amp;'Daten Allgemeine Daten'!E62&amp;" "&amp;'Daten Allgemeine Daten'!D62</f>
        <v xml:space="preserve">48. SR  </v>
      </c>
      <c r="B62" s="55" t="str">
        <f>IF('Allgemeine Daten'!$C$8="","",'Allgemeine Daten'!$C$8)</f>
        <v>Vereinskürzel gemäß HBV</v>
      </c>
      <c r="C62" s="55" t="s">
        <v>250</v>
      </c>
      <c r="D62" s="55" t="str">
        <f>IF(Schiedsrichter!C154="","",Schiedsrichter!C154)</f>
        <v/>
      </c>
      <c r="E62" s="55" t="str">
        <f>IF(Schiedsrichter!C154="","",Schiedsrichter!F154)</f>
        <v/>
      </c>
      <c r="F62" s="55" t="str">
        <f>IF(Schiedsrichter!C154="","",Schiedsrichter!H154)</f>
        <v/>
      </c>
      <c r="G62" s="56" t="str">
        <f>IF(Schiedsrichter!C154="","",Schiedsrichter!J154)</f>
        <v/>
      </c>
      <c r="H62" s="55" t="str">
        <f>IF(Schiedsrichter!C154="","",Schiedsrichter!C155)</f>
        <v/>
      </c>
      <c r="I62" s="55" t="str">
        <f>IF(Schiedsrichter!C154="","",Schiedsrichter!J155)</f>
        <v/>
      </c>
    </row>
    <row r="63" spans="1:9" x14ac:dyDescent="0.25">
      <c r="A63" t="str">
        <f>'Daten Allgemeine Daten'!C63&amp;" "&amp;'Daten Allgemeine Daten'!E63&amp;" "&amp;'Daten Allgemeine Daten'!D63</f>
        <v xml:space="preserve">49. SR  </v>
      </c>
      <c r="B63" s="55" t="str">
        <f>IF('Allgemeine Daten'!$C$8="","",'Allgemeine Daten'!$C$8)</f>
        <v>Vereinskürzel gemäß HBV</v>
      </c>
      <c r="C63" s="55" t="s">
        <v>251</v>
      </c>
      <c r="D63" s="55" t="str">
        <f>IF(Schiedsrichter!C157="","",Schiedsrichter!C157)</f>
        <v/>
      </c>
      <c r="E63" s="55" t="str">
        <f>IF(Schiedsrichter!C157="","",Schiedsrichter!F157)</f>
        <v/>
      </c>
      <c r="F63" s="55" t="str">
        <f>IF(Schiedsrichter!C157="","",Schiedsrichter!H157)</f>
        <v/>
      </c>
      <c r="G63" s="56" t="str">
        <f>IF(Schiedsrichter!C157="","",Schiedsrichter!J157)</f>
        <v/>
      </c>
      <c r="H63" s="55" t="str">
        <f>IF(Schiedsrichter!C157="","",Schiedsrichter!C158)</f>
        <v/>
      </c>
      <c r="I63" s="55" t="str">
        <f>IF(Schiedsrichter!C157="","",Schiedsrichter!J158)</f>
        <v/>
      </c>
    </row>
    <row r="64" spans="1:9" x14ac:dyDescent="0.25">
      <c r="A64" t="str">
        <f>'Daten Allgemeine Daten'!C64&amp;" "&amp;'Daten Allgemeine Daten'!E64&amp;" "&amp;'Daten Allgemeine Daten'!D64</f>
        <v xml:space="preserve">50. SR  </v>
      </c>
      <c r="B64" s="55" t="str">
        <f>IF('Allgemeine Daten'!$C$8="","",'Allgemeine Daten'!$C$8)</f>
        <v>Vereinskürzel gemäß HBV</v>
      </c>
      <c r="C64" s="55" t="s">
        <v>252</v>
      </c>
      <c r="D64" s="55" t="str">
        <f>IF(Schiedsrichter!C160="","",Schiedsrichter!C160)</f>
        <v/>
      </c>
      <c r="E64" s="55" t="str">
        <f>IF(Schiedsrichter!C160="","",Schiedsrichter!F160)</f>
        <v/>
      </c>
      <c r="F64" s="55" t="str">
        <f>IF(Schiedsrichter!C160="","",Schiedsrichter!H160)</f>
        <v/>
      </c>
      <c r="G64" s="56" t="str">
        <f>IF(Schiedsrichter!C160="","",Schiedsrichter!J160)</f>
        <v/>
      </c>
      <c r="H64" s="55" t="str">
        <f>IF(Schiedsrichter!C160="","",Schiedsrichter!C161)</f>
        <v/>
      </c>
      <c r="I64" s="55" t="str">
        <f>IF(Schiedsrichter!C160="","",Schiedsrichter!J161)</f>
        <v/>
      </c>
    </row>
    <row r="65" spans="1:9" x14ac:dyDescent="0.25">
      <c r="A65" t="str">
        <f>'Daten Allgemeine Daten'!C65&amp;" "&amp;'Daten Allgemeine Daten'!E65&amp;" "&amp;'Daten Allgemeine Daten'!D65</f>
        <v xml:space="preserve">51. SR  </v>
      </c>
      <c r="B65" s="55" t="str">
        <f>IF('Allgemeine Daten'!$C$8="","",'Allgemeine Daten'!$C$8)</f>
        <v>Vereinskürzel gemäß HBV</v>
      </c>
      <c r="C65" s="55" t="s">
        <v>253</v>
      </c>
      <c r="D65" s="55" t="str">
        <f>IF(Schiedsrichter!C163="","",Schiedsrichter!C163)</f>
        <v/>
      </c>
      <c r="E65" s="55" t="str">
        <f>IF(Schiedsrichter!C163="","",Schiedsrichter!F163)</f>
        <v/>
      </c>
      <c r="F65" s="55" t="str">
        <f>IF(Schiedsrichter!C163="","",Schiedsrichter!H163)</f>
        <v/>
      </c>
      <c r="G65" s="56" t="str">
        <f>IF(Schiedsrichter!C163="","",Schiedsrichter!J163)</f>
        <v/>
      </c>
      <c r="H65" s="55" t="str">
        <f>IF(Schiedsrichter!C163="","",Schiedsrichter!C164)</f>
        <v/>
      </c>
      <c r="I65" s="55" t="str">
        <f>IF(Schiedsrichter!C163="","",Schiedsrichter!J164)</f>
        <v/>
      </c>
    </row>
    <row r="66" spans="1:9" x14ac:dyDescent="0.25">
      <c r="A66" t="str">
        <f>'Daten Allgemeine Daten'!C66&amp;" "&amp;'Daten Allgemeine Daten'!E66&amp;" "&amp;'Daten Allgemeine Daten'!D66</f>
        <v xml:space="preserve">52. SR  </v>
      </c>
      <c r="B66" s="55" t="str">
        <f>IF('Allgemeine Daten'!$C$8="","",'Allgemeine Daten'!$C$8)</f>
        <v>Vereinskürzel gemäß HBV</v>
      </c>
      <c r="C66" s="55" t="s">
        <v>254</v>
      </c>
      <c r="D66" s="55" t="str">
        <f>IF(Schiedsrichter!C166="","",Schiedsrichter!C166)</f>
        <v/>
      </c>
      <c r="E66" s="55" t="str">
        <f>IF(Schiedsrichter!C166="","",Schiedsrichter!F166)</f>
        <v/>
      </c>
      <c r="F66" s="55" t="str">
        <f>IF(Schiedsrichter!C166="","",Schiedsrichter!H166)</f>
        <v/>
      </c>
      <c r="G66" s="56" t="str">
        <f>IF(Schiedsrichter!C166="","",Schiedsrichter!J166)</f>
        <v/>
      </c>
      <c r="H66" s="55" t="str">
        <f>IF(Schiedsrichter!C166="","",Schiedsrichter!C167)</f>
        <v/>
      </c>
      <c r="I66" s="55" t="str">
        <f>IF(Schiedsrichter!C166="","",Schiedsrichter!J167)</f>
        <v/>
      </c>
    </row>
    <row r="67" spans="1:9" x14ac:dyDescent="0.25">
      <c r="A67" t="str">
        <f>'Daten Allgemeine Daten'!C67&amp;" "&amp;'Daten Allgemeine Daten'!E67&amp;" "&amp;'Daten Allgemeine Daten'!D67</f>
        <v xml:space="preserve">53. SR  </v>
      </c>
      <c r="B67" s="55" t="str">
        <f>IF('Allgemeine Daten'!$C$8="","",'Allgemeine Daten'!$C$8)</f>
        <v>Vereinskürzel gemäß HBV</v>
      </c>
      <c r="C67" s="55" t="s">
        <v>255</v>
      </c>
      <c r="D67" s="55" t="str">
        <f>IF(Schiedsrichter!C169="","",Schiedsrichter!C169)</f>
        <v/>
      </c>
      <c r="E67" s="55" t="str">
        <f>IF(Schiedsrichter!C169="","",Schiedsrichter!F169)</f>
        <v/>
      </c>
      <c r="F67" s="55" t="str">
        <f>IF(Schiedsrichter!C169="","",Schiedsrichter!H169)</f>
        <v/>
      </c>
      <c r="G67" s="56" t="str">
        <f>IF(Schiedsrichter!C169="","",Schiedsrichter!J169)</f>
        <v/>
      </c>
      <c r="H67" s="55" t="str">
        <f>IF(Schiedsrichter!C169="","",Schiedsrichter!C170)</f>
        <v/>
      </c>
      <c r="I67" s="55" t="str">
        <f>IF(Schiedsrichter!C169="","",Schiedsrichter!J170)</f>
        <v/>
      </c>
    </row>
    <row r="68" spans="1:9" x14ac:dyDescent="0.25">
      <c r="A68" t="str">
        <f>'Daten Allgemeine Daten'!C68&amp;" "&amp;'Daten Allgemeine Daten'!E68&amp;" "&amp;'Daten Allgemeine Daten'!D68</f>
        <v xml:space="preserve">54. SR  </v>
      </c>
      <c r="B68" s="55" t="str">
        <f>IF('Allgemeine Daten'!$C$8="","",'Allgemeine Daten'!$C$8)</f>
        <v>Vereinskürzel gemäß HBV</v>
      </c>
      <c r="C68" s="55" t="s">
        <v>256</v>
      </c>
      <c r="D68" s="55" t="str">
        <f>IF(Schiedsrichter!C172="","",Schiedsrichter!C172)</f>
        <v/>
      </c>
      <c r="E68" s="55" t="str">
        <f>IF(Schiedsrichter!C172="","",Schiedsrichter!F172)</f>
        <v/>
      </c>
      <c r="F68" s="55" t="str">
        <f>IF(Schiedsrichter!C172="","",Schiedsrichter!H172)</f>
        <v/>
      </c>
      <c r="G68" s="56" t="str">
        <f>IF(Schiedsrichter!C172="","",Schiedsrichter!J172)</f>
        <v/>
      </c>
      <c r="H68" s="55" t="str">
        <f>IF(Schiedsrichter!C172="","",Schiedsrichter!C173)</f>
        <v/>
      </c>
      <c r="I68" s="55" t="str">
        <f>IF(Schiedsrichter!C172="","",Schiedsrichter!J173)</f>
        <v/>
      </c>
    </row>
    <row r="69" spans="1:9" x14ac:dyDescent="0.25">
      <c r="A69" t="str">
        <f>'Daten Allgemeine Daten'!C69&amp;" "&amp;'Daten Allgemeine Daten'!E69&amp;" "&amp;'Daten Allgemeine Daten'!D69</f>
        <v xml:space="preserve">55. SR  </v>
      </c>
      <c r="B69" s="55" t="str">
        <f>IF('Allgemeine Daten'!$C$8="","",'Allgemeine Daten'!$C$8)</f>
        <v>Vereinskürzel gemäß HBV</v>
      </c>
      <c r="C69" s="55" t="s">
        <v>257</v>
      </c>
      <c r="D69" s="55" t="str">
        <f>IF(Schiedsrichter!C175="","",Schiedsrichter!C175)</f>
        <v/>
      </c>
      <c r="E69" s="55" t="str">
        <f>IF(Schiedsrichter!C175="","",Schiedsrichter!F175)</f>
        <v/>
      </c>
      <c r="F69" s="55" t="str">
        <f>IF(Schiedsrichter!C175="","",Schiedsrichter!H175)</f>
        <v/>
      </c>
      <c r="G69" s="56" t="str">
        <f>IF(Schiedsrichter!C175="","",Schiedsrichter!J175)</f>
        <v/>
      </c>
      <c r="H69" s="55" t="str">
        <f>IF(Schiedsrichter!C175="","",Schiedsrichter!C176)</f>
        <v/>
      </c>
      <c r="I69" s="55" t="str">
        <f>IF(Schiedsrichter!C175="","",Schiedsrichter!J176)</f>
        <v/>
      </c>
    </row>
    <row r="70" spans="1:9" x14ac:dyDescent="0.25">
      <c r="A70" t="str">
        <f>'Daten Allgemeine Daten'!C70&amp;" "&amp;'Daten Allgemeine Daten'!E70&amp;" "&amp;'Daten Allgemeine Daten'!D70</f>
        <v xml:space="preserve">56. SR  </v>
      </c>
      <c r="B70" s="55" t="str">
        <f>IF('Allgemeine Daten'!$C$8="","",'Allgemeine Daten'!$C$8)</f>
        <v>Vereinskürzel gemäß HBV</v>
      </c>
      <c r="C70" s="55" t="s">
        <v>258</v>
      </c>
      <c r="D70" s="55" t="str">
        <f>IF(Schiedsrichter!C178="","",Schiedsrichter!C178)</f>
        <v/>
      </c>
      <c r="E70" s="55" t="str">
        <f>IF(Schiedsrichter!C178="","",Schiedsrichter!F178)</f>
        <v/>
      </c>
      <c r="F70" s="55" t="str">
        <f>IF(Schiedsrichter!C178="","",Schiedsrichter!H178)</f>
        <v/>
      </c>
      <c r="G70" s="56" t="str">
        <f>IF(Schiedsrichter!C178="","",Schiedsrichter!J178)</f>
        <v/>
      </c>
      <c r="H70" s="55" t="str">
        <f>IF(Schiedsrichter!C178="","",Schiedsrichter!C179)</f>
        <v/>
      </c>
      <c r="I70" s="55" t="str">
        <f>IF(Schiedsrichter!C178="","",Schiedsrichter!J179)</f>
        <v/>
      </c>
    </row>
    <row r="71" spans="1:9" x14ac:dyDescent="0.25">
      <c r="A71" t="str">
        <f>'Daten Allgemeine Daten'!C71&amp;" "&amp;'Daten Allgemeine Daten'!E71&amp;" "&amp;'Daten Allgemeine Daten'!D71</f>
        <v xml:space="preserve">57. SR  </v>
      </c>
      <c r="B71" s="55" t="str">
        <f>IF('Allgemeine Daten'!$C$8="","",'Allgemeine Daten'!$C$8)</f>
        <v>Vereinskürzel gemäß HBV</v>
      </c>
      <c r="C71" s="55" t="s">
        <v>259</v>
      </c>
      <c r="D71" s="55" t="str">
        <f>IF(Schiedsrichter!C181="","",Schiedsrichter!C181)</f>
        <v/>
      </c>
      <c r="E71" s="55" t="str">
        <f>IF(Schiedsrichter!C181="","",Schiedsrichter!F181)</f>
        <v/>
      </c>
      <c r="F71" s="55" t="str">
        <f>IF(Schiedsrichter!C181="","",Schiedsrichter!H181)</f>
        <v/>
      </c>
      <c r="G71" s="56" t="str">
        <f>IF(Schiedsrichter!C181="","",Schiedsrichter!J181)</f>
        <v/>
      </c>
      <c r="H71" s="55" t="str">
        <f>IF(Schiedsrichter!C181="","",Schiedsrichter!C182)</f>
        <v/>
      </c>
      <c r="I71" s="55" t="str">
        <f>IF(Schiedsrichter!C181="","",Schiedsrichter!J182)</f>
        <v/>
      </c>
    </row>
    <row r="72" spans="1:9" x14ac:dyDescent="0.25">
      <c r="A72" t="str">
        <f>'Daten Allgemeine Daten'!C72&amp;" "&amp;'Daten Allgemeine Daten'!E72&amp;" "&amp;'Daten Allgemeine Daten'!D72</f>
        <v xml:space="preserve">58. SR  </v>
      </c>
      <c r="B72" s="55" t="str">
        <f>IF('Allgemeine Daten'!$C$8="","",'Allgemeine Daten'!$C$8)</f>
        <v>Vereinskürzel gemäß HBV</v>
      </c>
      <c r="C72" s="55" t="s">
        <v>260</v>
      </c>
      <c r="D72" s="55" t="str">
        <f>IF(Schiedsrichter!C184="","",Schiedsrichter!C184)</f>
        <v/>
      </c>
      <c r="E72" s="55" t="str">
        <f>IF(Schiedsrichter!C184="","",Schiedsrichter!F184)</f>
        <v/>
      </c>
      <c r="F72" s="55" t="str">
        <f>IF(Schiedsrichter!C184="","",Schiedsrichter!H184)</f>
        <v/>
      </c>
      <c r="G72" s="56" t="str">
        <f>IF(Schiedsrichter!C184="","",Schiedsrichter!J184)</f>
        <v/>
      </c>
      <c r="H72" s="55" t="str">
        <f>IF(Schiedsrichter!C184="","",Schiedsrichter!C185)</f>
        <v/>
      </c>
      <c r="I72" s="55" t="str">
        <f>IF(Schiedsrichter!C184="","",Schiedsrichter!J185)</f>
        <v/>
      </c>
    </row>
    <row r="73" spans="1:9" x14ac:dyDescent="0.25">
      <c r="A73" t="str">
        <f>'Daten Allgemeine Daten'!C73&amp;" "&amp;'Daten Allgemeine Daten'!E73&amp;" "&amp;'Daten Allgemeine Daten'!D73</f>
        <v xml:space="preserve">59. SR  </v>
      </c>
      <c r="B73" s="55" t="str">
        <f>IF('Allgemeine Daten'!$C$8="","",'Allgemeine Daten'!$C$8)</f>
        <v>Vereinskürzel gemäß HBV</v>
      </c>
      <c r="C73" s="55" t="s">
        <v>261</v>
      </c>
      <c r="D73" s="55" t="str">
        <f>IF(Schiedsrichter!C187="","",Schiedsrichter!C187)</f>
        <v/>
      </c>
      <c r="E73" s="55" t="str">
        <f>IF(Schiedsrichter!C187="","",Schiedsrichter!F187)</f>
        <v/>
      </c>
      <c r="F73" s="55" t="str">
        <f>IF(Schiedsrichter!C187="","",Schiedsrichter!H187)</f>
        <v/>
      </c>
      <c r="G73" s="56" t="str">
        <f>IF(Schiedsrichter!C187="","",Schiedsrichter!J187)</f>
        <v/>
      </c>
      <c r="H73" s="55" t="str">
        <f>IF(Schiedsrichter!C187="","",Schiedsrichter!C188)</f>
        <v/>
      </c>
      <c r="I73" s="55" t="str">
        <f>IF(Schiedsrichter!C187="","",Schiedsrichter!J188)</f>
        <v/>
      </c>
    </row>
    <row r="74" spans="1:9" x14ac:dyDescent="0.25">
      <c r="A74" t="str">
        <f>'Daten Allgemeine Daten'!C74&amp;" "&amp;'Daten Allgemeine Daten'!E74&amp;" "&amp;'Daten Allgemeine Daten'!D74</f>
        <v xml:space="preserve">60. SR  </v>
      </c>
      <c r="B74" s="55" t="str">
        <f>IF('Allgemeine Daten'!$C$8="","",'Allgemeine Daten'!$C$8)</f>
        <v>Vereinskürzel gemäß HBV</v>
      </c>
      <c r="C74" s="55" t="s">
        <v>262</v>
      </c>
      <c r="D74" s="55" t="str">
        <f>IF(Schiedsrichter!C190="","",Schiedsrichter!C190)</f>
        <v/>
      </c>
      <c r="E74" s="55" t="str">
        <f>IF(Schiedsrichter!C190="","",Schiedsrichter!F190)</f>
        <v/>
      </c>
      <c r="F74" s="55" t="str">
        <f>IF(Schiedsrichter!C190="","",Schiedsrichter!H190)</f>
        <v/>
      </c>
      <c r="G74" s="56" t="str">
        <f>IF(Schiedsrichter!C190="","",Schiedsrichter!J190)</f>
        <v/>
      </c>
      <c r="H74" s="55" t="str">
        <f>IF(Schiedsrichter!C190="","",Schiedsrichter!C191)</f>
        <v/>
      </c>
      <c r="I74" s="55" t="str">
        <f>IF(Schiedsrichter!C190="","",Schiedsrichter!J191)</f>
        <v/>
      </c>
    </row>
    <row r="75" spans="1:9" x14ac:dyDescent="0.25">
      <c r="A75" s="39" t="s">
        <v>291</v>
      </c>
      <c r="B75" s="69" t="str">
        <f>IF('Allgemeine Daten'!$C$8="","",'Allgemeine Daten'!$C$8)</f>
        <v>Vereinskürzel gemäß HBV</v>
      </c>
      <c r="C75" s="69" t="s">
        <v>270</v>
      </c>
      <c r="D75" s="69" t="str">
        <f>IF('E-Mail Aktuell'!E11="","",'E-Mail Aktuell'!E11)</f>
        <v/>
      </c>
      <c r="E75" s="69" t="str">
        <f>IF('E-Mail Aktuell'!E12="","",'E-Mail Aktuell'!E12)</f>
        <v/>
      </c>
      <c r="F75" s="69" t="str">
        <f>IF('E-Mail Aktuell'!E13="","",'E-Mail Aktuell'!E13)</f>
        <v/>
      </c>
    </row>
    <row r="76" spans="1:9" x14ac:dyDescent="0.25">
      <c r="A76" s="39" t="s">
        <v>291</v>
      </c>
      <c r="B76" s="69" t="str">
        <f>IF('Allgemeine Daten'!$C$8="","",'Allgemeine Daten'!$C$8)</f>
        <v>Vereinskürzel gemäß HBV</v>
      </c>
      <c r="C76" s="69" t="s">
        <v>271</v>
      </c>
      <c r="D76" s="69" t="str">
        <f>IF('E-Mail Aktuell'!E15="","",'E-Mail Aktuell'!E15)</f>
        <v/>
      </c>
      <c r="E76" s="69" t="str">
        <f>IF('E-Mail Aktuell'!E16="","",'E-Mail Aktuell'!E16)</f>
        <v/>
      </c>
      <c r="F76" s="69" t="str">
        <f>IF('E-Mail Aktuell'!E17="","",'E-Mail Aktuell'!E17)</f>
        <v/>
      </c>
    </row>
    <row r="77" spans="1:9" x14ac:dyDescent="0.25">
      <c r="A77" s="39" t="s">
        <v>291</v>
      </c>
      <c r="B77" s="69" t="str">
        <f>IF('Allgemeine Daten'!$C$8="","",'Allgemeine Daten'!$C$8)</f>
        <v>Vereinskürzel gemäß HBV</v>
      </c>
      <c r="C77" s="69" t="s">
        <v>272</v>
      </c>
      <c r="D77" s="69" t="str">
        <f>IF('E-Mail Aktuell'!E19="","",'E-Mail Aktuell'!E19)</f>
        <v/>
      </c>
      <c r="E77" s="69" t="str">
        <f>IF('E-Mail Aktuell'!E20="","",'E-Mail Aktuell'!E20)</f>
        <v/>
      </c>
      <c r="F77" s="69" t="str">
        <f>IF('E-Mail Aktuell'!E21="","",'E-Mail Aktuell'!E21)</f>
        <v/>
      </c>
    </row>
    <row r="78" spans="1:9" x14ac:dyDescent="0.25">
      <c r="A78" s="39" t="s">
        <v>291</v>
      </c>
      <c r="B78" s="69" t="str">
        <f>IF('Allgemeine Daten'!$C$8="","",'Allgemeine Daten'!$C$8)</f>
        <v>Vereinskürzel gemäß HBV</v>
      </c>
      <c r="C78" s="69" t="s">
        <v>273</v>
      </c>
      <c r="D78" s="69" t="str">
        <f>IF('E-Mail Aktuell'!E23="","",'E-Mail Aktuell'!E23)</f>
        <v/>
      </c>
      <c r="E78" s="69" t="str">
        <f>IF('E-Mail Aktuell'!E24="","",'E-Mail Aktuell'!E24)</f>
        <v/>
      </c>
      <c r="F78" s="69" t="str">
        <f>IF('E-Mail Aktuell'!E25="","",'E-Mail Aktuell'!E25)</f>
        <v/>
      </c>
    </row>
    <row r="79" spans="1:9" x14ac:dyDescent="0.25">
      <c r="A79" s="39" t="s">
        <v>291</v>
      </c>
      <c r="B79" s="69" t="str">
        <f>IF('Allgemeine Daten'!$C$8="","",'Allgemeine Daten'!$C$8)</f>
        <v>Vereinskürzel gemäß HBV</v>
      </c>
      <c r="C79" s="69" t="s">
        <v>274</v>
      </c>
      <c r="D79" s="69" t="str">
        <f>IF('E-Mail Aktuell'!E27="","",'E-Mail Aktuell'!E27)</f>
        <v/>
      </c>
      <c r="E79" s="69" t="str">
        <f>IF('E-Mail Aktuell'!E28="","",'E-Mail Aktuell'!E28)</f>
        <v/>
      </c>
      <c r="F79" s="69" t="str">
        <f>IF('E-Mail Aktuell'!E29="","",'E-Mail Aktuell'!E29)</f>
        <v/>
      </c>
    </row>
    <row r="80" spans="1:9" x14ac:dyDescent="0.25">
      <c r="A80" s="39" t="s">
        <v>291</v>
      </c>
      <c r="B80" s="69" t="str">
        <f>IF('Allgemeine Daten'!$C$8="","",'Allgemeine Daten'!$C$8)</f>
        <v>Vereinskürzel gemäß HBV</v>
      </c>
      <c r="C80" s="69" t="s">
        <v>275</v>
      </c>
      <c r="D80" s="69" t="str">
        <f>IF('E-Mail Aktuell'!E31="","",'E-Mail Aktuell'!E31)</f>
        <v/>
      </c>
      <c r="E80" s="69" t="str">
        <f>IF('E-Mail Aktuell'!E32="","",'E-Mail Aktuell'!E32)</f>
        <v/>
      </c>
      <c r="F80" s="69" t="str">
        <f>IF('E-Mail Aktuell'!E33="","",'E-Mail Aktuell'!E33)</f>
        <v/>
      </c>
    </row>
    <row r="81" spans="1:6" x14ac:dyDescent="0.25">
      <c r="A81" s="39" t="s">
        <v>291</v>
      </c>
      <c r="B81" s="69" t="str">
        <f>IF('Allgemeine Daten'!$C$8="","",'Allgemeine Daten'!$C$8)</f>
        <v>Vereinskürzel gemäß HBV</v>
      </c>
      <c r="C81" s="69" t="s">
        <v>276</v>
      </c>
      <c r="D81" s="69" t="str">
        <f>IF('E-Mail Aktuell'!E35="","",'E-Mail Aktuell'!E35)</f>
        <v/>
      </c>
      <c r="E81" s="69" t="str">
        <f>IF('E-Mail Aktuell'!E36="","",'E-Mail Aktuell'!E36)</f>
        <v/>
      </c>
      <c r="F81" s="69" t="str">
        <f>IF('E-Mail Aktuell'!E37="","",'E-Mail Aktuell'!E37)</f>
        <v/>
      </c>
    </row>
    <row r="82" spans="1:6" x14ac:dyDescent="0.25">
      <c r="A82" s="39" t="s">
        <v>291</v>
      </c>
      <c r="B82" s="69" t="str">
        <f>IF('Allgemeine Daten'!$C$8="","",'Allgemeine Daten'!$C$8)</f>
        <v>Vereinskürzel gemäß HBV</v>
      </c>
      <c r="C82" s="69" t="s">
        <v>277</v>
      </c>
      <c r="D82" s="69" t="str">
        <f>IF('E-Mail Aktuell'!E39="","",'E-Mail Aktuell'!E39)</f>
        <v/>
      </c>
      <c r="E82" s="69" t="str">
        <f>IF('E-Mail Aktuell'!E40="","",'E-Mail Aktuell'!E40)</f>
        <v/>
      </c>
      <c r="F82" s="69" t="str">
        <f>IF('E-Mail Aktuell'!E41="","",'E-Mail Aktuell'!E41)</f>
        <v/>
      </c>
    </row>
    <row r="83" spans="1:6" x14ac:dyDescent="0.25">
      <c r="A83" s="39" t="s">
        <v>291</v>
      </c>
      <c r="B83" s="69" t="str">
        <f>IF('Allgemeine Daten'!$C$8="","",'Allgemeine Daten'!$C$8)</f>
        <v>Vereinskürzel gemäß HBV</v>
      </c>
      <c r="C83" s="69" t="s">
        <v>278</v>
      </c>
      <c r="D83" s="69" t="str">
        <f>IF('E-Mail Aktuell'!E43="","",'E-Mail Aktuell'!E43)</f>
        <v/>
      </c>
      <c r="E83" s="69" t="str">
        <f>IF('E-Mail Aktuell'!E44="","",'E-Mail Aktuell'!E44)</f>
        <v/>
      </c>
      <c r="F83" s="69" t="str">
        <f>IF('E-Mail Aktuell'!E45="","",'E-Mail Aktuell'!E45)</f>
        <v/>
      </c>
    </row>
    <row r="84" spans="1:6" x14ac:dyDescent="0.25">
      <c r="A84" s="39" t="s">
        <v>291</v>
      </c>
      <c r="B84" s="69" t="str">
        <f>IF('Allgemeine Daten'!$C$8="","",'Allgemeine Daten'!$C$8)</f>
        <v>Vereinskürzel gemäß HBV</v>
      </c>
      <c r="C84" s="69" t="s">
        <v>279</v>
      </c>
      <c r="D84" s="69" t="str">
        <f>IF('E-Mail Aktuell'!E47="","",'E-Mail Aktuell'!E47)</f>
        <v/>
      </c>
      <c r="E84" s="69" t="str">
        <f>IF('E-Mail Aktuell'!E48="","",'E-Mail Aktuell'!E48)</f>
        <v/>
      </c>
      <c r="F84" s="69" t="str">
        <f>IF('E-Mail Aktuell'!E49="","",'E-Mail Aktuell'!E49)</f>
        <v/>
      </c>
    </row>
    <row r="85" spans="1:6" x14ac:dyDescent="0.25">
      <c r="A85" s="39" t="s">
        <v>291</v>
      </c>
      <c r="B85" s="69" t="str">
        <f>IF('Allgemeine Daten'!$C$8="","",'Allgemeine Daten'!$C$8)</f>
        <v>Vereinskürzel gemäß HBV</v>
      </c>
      <c r="C85" s="69" t="s">
        <v>280</v>
      </c>
      <c r="D85" s="69" t="str">
        <f>IF('E-Mail Aktuell'!E51="","",'E-Mail Aktuell'!E51)</f>
        <v/>
      </c>
      <c r="E85" s="69" t="str">
        <f>IF('E-Mail Aktuell'!E52="","",'E-Mail Aktuell'!E52)</f>
        <v/>
      </c>
      <c r="F85" s="69" t="str">
        <f>IF('E-Mail Aktuell'!E53="","",'E-Mail Aktuell'!E53)</f>
        <v/>
      </c>
    </row>
    <row r="86" spans="1:6" x14ac:dyDescent="0.25">
      <c r="A86" s="39" t="s">
        <v>291</v>
      </c>
      <c r="B86" s="69" t="str">
        <f>IF('Allgemeine Daten'!$C$8="","",'Allgemeine Daten'!$C$8)</f>
        <v>Vereinskürzel gemäß HBV</v>
      </c>
      <c r="C86" s="69" t="s">
        <v>281</v>
      </c>
      <c r="D86" s="69" t="str">
        <f>IF('E-Mail Aktuell'!E55="","",'E-Mail Aktuell'!E55)</f>
        <v/>
      </c>
      <c r="E86" s="69" t="str">
        <f>IF('E-Mail Aktuell'!E56="","",'E-Mail Aktuell'!E56)</f>
        <v/>
      </c>
      <c r="F86" s="69" t="str">
        <f>IF('E-Mail Aktuell'!E57="","",'E-Mail Aktuell'!E57)</f>
        <v/>
      </c>
    </row>
    <row r="87" spans="1:6" x14ac:dyDescent="0.25">
      <c r="A87" s="39" t="s">
        <v>291</v>
      </c>
      <c r="B87" s="69" t="str">
        <f>IF('Allgemeine Daten'!$C$8="","",'Allgemeine Daten'!$C$8)</f>
        <v>Vereinskürzel gemäß HBV</v>
      </c>
      <c r="C87" s="69" t="s">
        <v>282</v>
      </c>
      <c r="D87" s="69" t="str">
        <f>IF('E-Mail Aktuell'!E59="","",'E-Mail Aktuell'!E59)</f>
        <v/>
      </c>
      <c r="E87" s="69" t="str">
        <f>IF('E-Mail Aktuell'!E60="","",'E-Mail Aktuell'!E60)</f>
        <v/>
      </c>
      <c r="F87" s="69" t="str">
        <f>IF('E-Mail Aktuell'!E61="","",'E-Mail Aktuell'!E61)</f>
        <v/>
      </c>
    </row>
    <row r="88" spans="1:6" x14ac:dyDescent="0.25">
      <c r="A88" s="39" t="s">
        <v>291</v>
      </c>
      <c r="B88" s="69" t="str">
        <f>IF('Allgemeine Daten'!$C$8="","",'Allgemeine Daten'!$C$8)</f>
        <v>Vereinskürzel gemäß HBV</v>
      </c>
      <c r="C88" s="69" t="s">
        <v>283</v>
      </c>
      <c r="D88" s="69" t="str">
        <f>IF('E-Mail Aktuell'!E63="","",'E-Mail Aktuell'!E63)</f>
        <v/>
      </c>
      <c r="E88" s="69" t="str">
        <f>IF('E-Mail Aktuell'!E64="","",'E-Mail Aktuell'!E64)</f>
        <v/>
      </c>
      <c r="F88" s="69" t="str">
        <f>IF('E-Mail Aktuell'!E65="","",'E-Mail Aktuell'!E65)</f>
        <v/>
      </c>
    </row>
    <row r="89" spans="1:6" x14ac:dyDescent="0.25">
      <c r="A89" s="39" t="s">
        <v>291</v>
      </c>
      <c r="B89" s="69" t="str">
        <f>IF('Allgemeine Daten'!$C$8="","",'Allgemeine Daten'!$C$8)</f>
        <v>Vereinskürzel gemäß HBV</v>
      </c>
      <c r="C89" s="69" t="s">
        <v>284</v>
      </c>
      <c r="D89" s="69" t="str">
        <f>IF('E-Mail Aktuell'!E67="","",'E-Mail Aktuell'!E67)</f>
        <v/>
      </c>
      <c r="E89" s="69" t="str">
        <f>IF('E-Mail Aktuell'!E68="","",'E-Mail Aktuell'!E68)</f>
        <v/>
      </c>
      <c r="F89" s="69" t="str">
        <f>IF('E-Mail Aktuell'!E69="","",'E-Mail Aktuell'!E69)</f>
        <v/>
      </c>
    </row>
    <row r="90" spans="1:6" x14ac:dyDescent="0.25">
      <c r="A90" s="39" t="s">
        <v>291</v>
      </c>
      <c r="B90" s="69" t="str">
        <f>IF('Allgemeine Daten'!$C$8="","",'Allgemeine Daten'!$C$8)</f>
        <v>Vereinskürzel gemäß HBV</v>
      </c>
      <c r="C90" s="69" t="s">
        <v>285</v>
      </c>
      <c r="D90" s="69" t="str">
        <f>IF('E-Mail Aktuell'!E71="","",'E-Mail Aktuell'!E71)</f>
        <v/>
      </c>
      <c r="E90" s="69" t="str">
        <f>IF('E-Mail Aktuell'!E72="","",'E-Mail Aktuell'!E72)</f>
        <v/>
      </c>
      <c r="F90" s="69" t="str">
        <f>IF('E-Mail Aktuell'!E73="","",'E-Mail Aktuell'!E73)</f>
        <v/>
      </c>
    </row>
    <row r="91" spans="1:6" x14ac:dyDescent="0.25">
      <c r="A91" s="39" t="s">
        <v>291</v>
      </c>
      <c r="B91" s="69" t="str">
        <f>IF('Allgemeine Daten'!$C$8="","",'Allgemeine Daten'!$C$8)</f>
        <v>Vereinskürzel gemäß HBV</v>
      </c>
      <c r="C91" s="69" t="s">
        <v>286</v>
      </c>
      <c r="D91" s="69" t="str">
        <f>IF('E-Mail Aktuell'!E75="","",'E-Mail Aktuell'!E75)</f>
        <v/>
      </c>
      <c r="E91" s="69" t="str">
        <f>IF('E-Mail Aktuell'!E76="","",'E-Mail Aktuell'!E76)</f>
        <v/>
      </c>
      <c r="F91" s="69" t="str">
        <f>IF('E-Mail Aktuell'!E77="","",'E-Mail Aktuell'!E77)</f>
        <v/>
      </c>
    </row>
    <row r="92" spans="1:6" x14ac:dyDescent="0.25">
      <c r="A92" s="39" t="s">
        <v>291</v>
      </c>
      <c r="B92" s="69" t="str">
        <f>IF('Allgemeine Daten'!$C$8="","",'Allgemeine Daten'!$C$8)</f>
        <v>Vereinskürzel gemäß HBV</v>
      </c>
      <c r="C92" s="69" t="s">
        <v>287</v>
      </c>
      <c r="D92" s="69" t="str">
        <f>IF('E-Mail Aktuell'!E79="","",'E-Mail Aktuell'!E79)</f>
        <v/>
      </c>
      <c r="E92" s="69" t="str">
        <f>IF('E-Mail Aktuell'!E80="","",'E-Mail Aktuell'!E80)</f>
        <v/>
      </c>
      <c r="F92" s="69" t="str">
        <f>IF('E-Mail Aktuell'!E81="","",'E-Mail Aktuell'!E81)</f>
        <v/>
      </c>
    </row>
    <row r="93" spans="1:6" x14ac:dyDescent="0.25">
      <c r="A93" s="39" t="s">
        <v>291</v>
      </c>
      <c r="B93" s="69" t="str">
        <f>IF('Allgemeine Daten'!$C$8="","",'Allgemeine Daten'!$C$8)</f>
        <v>Vereinskürzel gemäß HBV</v>
      </c>
      <c r="C93" s="69" t="s">
        <v>288</v>
      </c>
      <c r="D93" s="69" t="str">
        <f>IF('E-Mail Aktuell'!E83="","",'E-Mail Aktuell'!E83)</f>
        <v/>
      </c>
      <c r="E93" s="69" t="str">
        <f>IF('E-Mail Aktuell'!E84="","",'E-Mail Aktuell'!E84)</f>
        <v/>
      </c>
      <c r="F93" s="69" t="str">
        <f>IF('E-Mail Aktuell'!E85="","",'E-Mail Aktuell'!E85)</f>
        <v/>
      </c>
    </row>
    <row r="94" spans="1:6" x14ac:dyDescent="0.25">
      <c r="A94" s="39" t="s">
        <v>291</v>
      </c>
      <c r="B94" s="69" t="str">
        <f>IF('Allgemeine Daten'!$C$8="","",'Allgemeine Daten'!$C$8)</f>
        <v>Vereinskürzel gemäß HBV</v>
      </c>
      <c r="C94" s="69" t="s">
        <v>289</v>
      </c>
      <c r="D94" s="69" t="str">
        <f>IF('E-Mail Aktuell'!E87="","",'E-Mail Aktuell'!E87)</f>
        <v/>
      </c>
      <c r="E94" s="69" t="str">
        <f>IF('E-Mail Aktuell'!E88="","",'E-Mail Aktuell'!E88)</f>
        <v/>
      </c>
      <c r="F94" s="69" t="str">
        <f>IF('E-Mail Aktuell'!E89="","",'E-Mail Aktuell'!E89)</f>
        <v/>
      </c>
    </row>
    <row r="95" spans="1:6" x14ac:dyDescent="0.25">
      <c r="A95" s="39" t="s">
        <v>291</v>
      </c>
      <c r="B95" s="69" t="str">
        <f>IF('Allgemeine Daten'!$C$8="","",'Allgemeine Daten'!$C$8)</f>
        <v>Vereinskürzel gemäß HBV</v>
      </c>
      <c r="C95" s="69" t="s">
        <v>290</v>
      </c>
      <c r="D95" s="69" t="str">
        <f>IF('E-Mail Aktuell'!E91="","",'E-Mail Aktuell'!E91)</f>
        <v/>
      </c>
      <c r="E95" s="69" t="str">
        <f>IF('E-Mail Aktuell'!E92="","",'E-Mail Aktuell'!E92)</f>
        <v/>
      </c>
      <c r="F95" s="69" t="str">
        <f>IF('E-Mail Aktuell'!E93="","",'E-Mail Aktuell'!E93)</f>
        <v/>
      </c>
    </row>
  </sheetData>
  <sheetProtection selectLockedCells="1"/>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06EF-87B9-4F7B-8668-6F73FA61DF17}">
  <sheetPr>
    <pageSetUpPr fitToPage="1"/>
  </sheetPr>
  <dimension ref="A1:V58"/>
  <sheetViews>
    <sheetView showGridLines="0" zoomScaleNormal="100" zoomScaleSheetLayoutView="100" workbookViewId="0">
      <selection activeCell="V1" sqref="V1"/>
    </sheetView>
  </sheetViews>
  <sheetFormatPr baseColWidth="10" defaultColWidth="11.44140625" defaultRowHeight="15" x14ac:dyDescent="0.25"/>
  <cols>
    <col min="1" max="1" width="4.33203125" style="2" customWidth="1"/>
    <col min="2" max="2" width="16" style="2" customWidth="1"/>
    <col min="3" max="3" width="3.5546875" style="2" customWidth="1"/>
    <col min="4" max="4" width="3.5546875" style="42" customWidth="1"/>
    <col min="5" max="5" width="17.109375" style="2" customWidth="1"/>
    <col min="6" max="6" width="3.5546875" style="42" customWidth="1"/>
    <col min="7" max="7" width="11" style="2" customWidth="1"/>
    <col min="8" max="8" width="3.5546875" style="42" customWidth="1"/>
    <col min="9" max="9" width="12.33203125" style="2" bestFit="1" customWidth="1"/>
    <col min="10" max="10" width="3.5546875" style="42" customWidth="1"/>
    <col min="11" max="11" width="6.33203125" style="2" customWidth="1"/>
    <col min="12" max="12" width="3.5546875" style="2" customWidth="1"/>
    <col min="13" max="13" width="6.5546875" style="2" bestFit="1" customWidth="1"/>
    <col min="14" max="14" width="2.44140625" style="98" customWidth="1"/>
    <col min="15" max="18" width="11.44140625" style="82" hidden="1" customWidth="1"/>
    <col min="19" max="21" width="11.44140625" style="2" hidden="1" customWidth="1"/>
    <col min="22" max="22" width="22.5546875" style="9" customWidth="1"/>
    <col min="23" max="16384" width="11.44140625" style="2"/>
  </cols>
  <sheetData>
    <row r="1" spans="2:22" s="9" customFormat="1" x14ac:dyDescent="0.25">
      <c r="B1" s="2"/>
      <c r="C1" s="2"/>
      <c r="D1" s="2"/>
      <c r="E1" s="2"/>
      <c r="F1" s="2"/>
      <c r="G1" s="2"/>
      <c r="H1" s="2"/>
      <c r="I1" s="2"/>
      <c r="J1" s="2"/>
      <c r="K1" s="2"/>
      <c r="L1" s="2"/>
      <c r="N1" s="14"/>
      <c r="V1" s="29" t="s">
        <v>117</v>
      </c>
    </row>
    <row r="2" spans="2:22" s="9" customFormat="1" ht="7.5" customHeight="1" x14ac:dyDescent="0.25">
      <c r="B2" s="2"/>
      <c r="C2" s="2"/>
      <c r="D2" s="2"/>
      <c r="E2" s="2"/>
      <c r="F2" s="2"/>
      <c r="G2" s="2"/>
      <c r="H2" s="2"/>
      <c r="I2" s="2"/>
      <c r="J2" s="2"/>
      <c r="K2" s="2"/>
      <c r="L2" s="2"/>
      <c r="N2" s="14"/>
      <c r="V2" s="18"/>
    </row>
    <row r="3" spans="2:22" s="9" customFormat="1" x14ac:dyDescent="0.25">
      <c r="B3" s="2"/>
      <c r="C3" s="2"/>
      <c r="D3" s="2"/>
      <c r="E3" s="2"/>
      <c r="F3" s="2"/>
      <c r="G3" s="2"/>
      <c r="H3" s="2"/>
      <c r="I3" s="2"/>
      <c r="J3" s="2"/>
      <c r="K3" s="2"/>
      <c r="L3" s="2"/>
      <c r="N3" s="14"/>
      <c r="V3" s="29"/>
    </row>
    <row r="4" spans="2:22" s="9" customFormat="1" ht="7.5" customHeight="1" x14ac:dyDescent="0.25">
      <c r="B4" s="2"/>
      <c r="C4" s="2"/>
      <c r="D4" s="2"/>
      <c r="E4" s="2"/>
      <c r="F4" s="2"/>
      <c r="G4" s="2"/>
      <c r="H4" s="2"/>
      <c r="I4" s="2"/>
      <c r="J4" s="2"/>
      <c r="K4" s="2"/>
      <c r="L4" s="2"/>
      <c r="N4" s="14"/>
      <c r="V4" s="16"/>
    </row>
    <row r="5" spans="2:22" s="9" customFormat="1" x14ac:dyDescent="0.25">
      <c r="B5" s="2"/>
      <c r="C5" s="2"/>
      <c r="D5" s="2"/>
      <c r="E5" s="2"/>
      <c r="F5" s="2"/>
      <c r="G5" s="2"/>
      <c r="H5" s="2"/>
      <c r="I5" s="2"/>
      <c r="J5" s="2"/>
      <c r="K5" s="2"/>
      <c r="L5" s="2"/>
      <c r="N5" s="14"/>
      <c r="V5" s="70" t="s">
        <v>119</v>
      </c>
    </row>
    <row r="6" spans="2:22" ht="15.6" x14ac:dyDescent="0.3">
      <c r="C6" s="5" t="s">
        <v>364</v>
      </c>
      <c r="D6" s="80"/>
      <c r="E6" s="5"/>
      <c r="F6" s="80"/>
      <c r="H6" s="80"/>
      <c r="J6" s="80"/>
    </row>
    <row r="7" spans="2:22" ht="24.6" x14ac:dyDescent="0.4">
      <c r="B7" s="2" t="s">
        <v>3</v>
      </c>
      <c r="C7" s="139" t="str">
        <f>IF('Allgemeine Daten'!C8="","",'Allgemeine Daten'!C8)</f>
        <v>Vereinskürzel gemäß HBV</v>
      </c>
      <c r="D7" s="139"/>
      <c r="E7" s="139"/>
      <c r="F7" s="139"/>
      <c r="G7" s="139"/>
      <c r="H7" s="139"/>
      <c r="I7" s="139"/>
      <c r="J7" s="139"/>
    </row>
    <row r="8" spans="2:22" s="83" customFormat="1" x14ac:dyDescent="0.25">
      <c r="D8" s="84"/>
      <c r="F8" s="84"/>
      <c r="H8" s="84"/>
      <c r="J8" s="84"/>
      <c r="N8" s="99"/>
      <c r="O8" s="85"/>
      <c r="P8" s="85"/>
      <c r="Q8" s="85"/>
      <c r="R8" s="85"/>
      <c r="V8" s="9"/>
    </row>
    <row r="9" spans="2:22" ht="15" customHeight="1" x14ac:dyDescent="0.25">
      <c r="B9" s="131" t="s">
        <v>408</v>
      </c>
      <c r="C9" s="131"/>
      <c r="D9" s="131"/>
      <c r="E9" s="131"/>
      <c r="F9" s="131"/>
      <c r="G9" s="131"/>
      <c r="H9" s="131"/>
      <c r="I9" s="131"/>
      <c r="J9" s="131"/>
      <c r="K9" s="15"/>
      <c r="L9" s="15"/>
      <c r="M9" s="15"/>
      <c r="N9" s="100"/>
    </row>
    <row r="10" spans="2:22" x14ac:dyDescent="0.25">
      <c r="B10" s="131"/>
      <c r="C10" s="131"/>
      <c r="D10" s="131"/>
      <c r="E10" s="131"/>
      <c r="F10" s="131"/>
      <c r="G10" s="131"/>
      <c r="H10" s="131"/>
      <c r="I10" s="131"/>
      <c r="J10" s="131"/>
      <c r="K10" s="15"/>
      <c r="L10" s="15"/>
      <c r="M10" s="15"/>
      <c r="N10" s="101" t="s">
        <v>365</v>
      </c>
    </row>
    <row r="11" spans="2:22" x14ac:dyDescent="0.25">
      <c r="B11" s="2" t="s">
        <v>366</v>
      </c>
      <c r="D11" s="92" t="str">
        <f>IF(COUNTIF(Gesamt!$B$1:$B$100,P11&amp;"-"&amp;Q11)=0,"",COUNTIF(Gesamt!$B$1:$B$100,P11&amp;"-"&amp;Q11))</f>
        <v/>
      </c>
      <c r="E11" s="14" t="s">
        <v>7</v>
      </c>
      <c r="F11" s="92" t="str">
        <f>IF(COUNTIF(Gesamt!$B$1:$B$100,P11&amp;"-"&amp;R11)=0,"",COUNTIF(Gesamt!$B$1:$B$100,P11&amp;"-"&amp;R11))</f>
        <v/>
      </c>
      <c r="G11" s="14" t="s">
        <v>8</v>
      </c>
      <c r="H11" s="92" t="str">
        <f>IF(COUNTIF(Gesamt!$B$1:$B$100,P11&amp;"-"&amp;S11)=0,"",COUNTIF(Gesamt!$B$1:$B$100,P11&amp;"-"&amp;S11))</f>
        <v/>
      </c>
      <c r="I11" s="14" t="s">
        <v>9</v>
      </c>
      <c r="J11" s="92" t="str">
        <f>IF(COUNTIF(Gesamt!$B$1:$B$100,P11&amp;"-"&amp;T11)=0,"",COUNTIF(Gesamt!$B$1:$B$100,P11&amp;"-"&amp;T11))</f>
        <v/>
      </c>
      <c r="K11" s="14" t="s">
        <v>10</v>
      </c>
      <c r="L11" s="14"/>
      <c r="N11" s="101">
        <f>SUM(D11:L11)</f>
        <v>0</v>
      </c>
      <c r="P11" s="82" t="s">
        <v>2</v>
      </c>
      <c r="Q11" s="82" t="s">
        <v>7</v>
      </c>
      <c r="R11" s="82" t="s">
        <v>8</v>
      </c>
      <c r="S11" s="2" t="s">
        <v>9</v>
      </c>
      <c r="T11" s="2" t="s">
        <v>10</v>
      </c>
    </row>
    <row r="12" spans="2:22" s="48" customFormat="1" x14ac:dyDescent="0.25">
      <c r="D12" s="93"/>
      <c r="E12" s="94"/>
      <c r="F12" s="93"/>
      <c r="G12" s="94"/>
      <c r="H12" s="93"/>
      <c r="I12" s="94"/>
      <c r="J12" s="93"/>
      <c r="K12" s="94"/>
      <c r="L12" s="94"/>
      <c r="N12" s="102"/>
      <c r="O12" s="86"/>
      <c r="P12" s="86"/>
      <c r="Q12" s="86"/>
      <c r="R12" s="86"/>
      <c r="V12" s="9"/>
    </row>
    <row r="13" spans="2:22" x14ac:dyDescent="0.25">
      <c r="B13" s="2" t="s">
        <v>367</v>
      </c>
      <c r="D13" s="92" t="str">
        <f>IF(COUNTIF(Gesamt!$B$1:$B$100,P13&amp;"-"&amp;Q13)=0,"",COUNTIF(Gesamt!$B$1:$B$100,P13&amp;"-"&amp;Q13))</f>
        <v/>
      </c>
      <c r="E13" s="14" t="s">
        <v>7</v>
      </c>
      <c r="F13" s="92" t="str">
        <f>IF(COUNTIF(Gesamt!$B$1:$B$100,P13&amp;"-"&amp;R13)=0,"",COUNTIF(Gesamt!$B$1:$B$100,P13&amp;"-"&amp;R13))</f>
        <v/>
      </c>
      <c r="G13" s="14" t="s">
        <v>8</v>
      </c>
      <c r="H13" s="92" t="str">
        <f>IF(COUNTIF(Gesamt!$B$1:$B$100,P13&amp;"-"&amp;S13)=0,"",COUNTIF(Gesamt!$B$1:$B$100,P13&amp;"-"&amp;S13))</f>
        <v/>
      </c>
      <c r="I13" s="14" t="s">
        <v>9</v>
      </c>
      <c r="J13" s="95"/>
      <c r="K13" s="14"/>
      <c r="L13" s="14"/>
      <c r="N13" s="101">
        <f>SUM(D13:L13)</f>
        <v>0</v>
      </c>
      <c r="P13" s="82" t="s">
        <v>1</v>
      </c>
      <c r="Q13" s="82" t="s">
        <v>7</v>
      </c>
      <c r="R13" s="82" t="s">
        <v>8</v>
      </c>
      <c r="S13" s="2" t="s">
        <v>9</v>
      </c>
      <c r="T13" s="2" t="s">
        <v>10</v>
      </c>
    </row>
    <row r="14" spans="2:22" s="48" customFormat="1" x14ac:dyDescent="0.25">
      <c r="D14" s="93"/>
      <c r="E14" s="94"/>
      <c r="F14" s="93"/>
      <c r="G14" s="94"/>
      <c r="H14" s="93"/>
      <c r="I14" s="94"/>
      <c r="J14" s="93"/>
      <c r="K14" s="94"/>
      <c r="L14" s="94"/>
      <c r="N14" s="101"/>
      <c r="O14" s="86"/>
      <c r="P14" s="86"/>
      <c r="Q14" s="86"/>
      <c r="R14" s="86"/>
      <c r="V14" s="9"/>
    </row>
    <row r="15" spans="2:22" ht="15.6" x14ac:dyDescent="0.3">
      <c r="B15" s="2" t="s">
        <v>368</v>
      </c>
      <c r="D15" s="92" t="str">
        <f>IF(COUNTIF(Gesamt!$B$1:$B$100,'Listen Daten'!A38)=0,"",COUNTIF(Gesamt!$B$1:$B$100,'Listen Daten'!A38))</f>
        <v/>
      </c>
      <c r="E15" s="105" t="s">
        <v>414</v>
      </c>
      <c r="F15" s="92" t="str">
        <f>IF(COUNTIF(Gesamt!$B$1:$B$100,'Listen Daten'!A39)=0,"",COUNTIF(Gesamt!$B$1:$B$100,'Listen Daten'!A39))</f>
        <v/>
      </c>
      <c r="G15" s="105" t="s">
        <v>415</v>
      </c>
      <c r="H15" s="92" t="str">
        <f>IF(COUNTIF(Gesamt!$B$1:$B$100,'Listen Daten'!A37)=0,"",COUNTIF(Gesamt!$B$1:$B$100,'Listen Daten'!A37))</f>
        <v/>
      </c>
      <c r="I15" s="105" t="s">
        <v>1</v>
      </c>
      <c r="J15" s="95"/>
      <c r="K15" s="14"/>
      <c r="L15" s="14"/>
      <c r="N15" s="101">
        <f>SUM(D15:L15)</f>
        <v>0</v>
      </c>
      <c r="P15" s="82" t="s">
        <v>395</v>
      </c>
      <c r="S15" s="2" t="s">
        <v>396</v>
      </c>
    </row>
    <row r="16" spans="2:22" s="48" customFormat="1" x14ac:dyDescent="0.25">
      <c r="D16" s="93"/>
      <c r="E16" s="94"/>
      <c r="F16" s="93"/>
      <c r="G16" s="94"/>
      <c r="H16" s="93"/>
      <c r="I16" s="94"/>
      <c r="J16" s="93"/>
      <c r="K16" s="94"/>
      <c r="L16" s="94"/>
      <c r="N16" s="101"/>
      <c r="O16" s="86"/>
      <c r="P16" s="86"/>
      <c r="Q16" s="86"/>
      <c r="R16" s="86"/>
      <c r="V16" s="9"/>
    </row>
    <row r="17" spans="1:22" x14ac:dyDescent="0.25">
      <c r="B17" s="2" t="s">
        <v>369</v>
      </c>
      <c r="D17" s="92" t="str">
        <f>IF(COUNTIF(Gesamt!$B$1:$B$100,P17)=0,"",COUNTIF(Gesamt!$B$1:$B$100,P17))</f>
        <v/>
      </c>
      <c r="E17" s="14" t="s">
        <v>2</v>
      </c>
      <c r="F17" s="92" t="str">
        <f>IF(COUNTIF(Gesamt!$B$1:$B$100,S17)=0,"",COUNTIF(Gesamt!$B$1:$B$100,S17))</f>
        <v/>
      </c>
      <c r="G17" s="14" t="s">
        <v>1</v>
      </c>
      <c r="H17" s="95"/>
      <c r="I17" s="14"/>
      <c r="J17" s="95"/>
      <c r="K17" s="14"/>
      <c r="L17" s="14"/>
      <c r="N17" s="101">
        <f>SUM(D17:L17)</f>
        <v>0</v>
      </c>
      <c r="P17" s="82" t="s">
        <v>355</v>
      </c>
      <c r="S17" s="2" t="s">
        <v>357</v>
      </c>
    </row>
    <row r="18" spans="1:22" x14ac:dyDescent="0.25">
      <c r="B18" s="2" t="s">
        <v>370</v>
      </c>
      <c r="D18" s="92" t="str">
        <f>IF(COUNTIF(Gesamt!$B$1:$B$100,P18)=0,"",COUNTIF(Gesamt!$B$1:$B$100,P18))</f>
        <v/>
      </c>
      <c r="E18" s="14" t="s">
        <v>2</v>
      </c>
      <c r="F18" s="92" t="str">
        <f>IF(COUNTIF(Gesamt!$B$1:$B$100,S18)=0,"",COUNTIF(Gesamt!$B$1:$B$100,S18))</f>
        <v/>
      </c>
      <c r="G18" s="14" t="s">
        <v>1</v>
      </c>
      <c r="H18" s="138" t="s">
        <v>382</v>
      </c>
      <c r="I18" s="138"/>
      <c r="J18" s="92" t="str">
        <f>IF(COUNTIF(Gesamt!$B$1:$B$100,T18)=0,"",COUNTIF(Gesamt!$B$1:$B$100,T18))</f>
        <v/>
      </c>
      <c r="K18" s="14" t="s">
        <v>2</v>
      </c>
      <c r="L18" s="14"/>
      <c r="N18" s="101">
        <f>SUM(D18:L18)</f>
        <v>0</v>
      </c>
      <c r="P18" s="2" t="s">
        <v>356</v>
      </c>
      <c r="S18" s="2" t="s">
        <v>358</v>
      </c>
      <c r="T18" s="2" t="s">
        <v>359</v>
      </c>
    </row>
    <row r="19" spans="1:22" x14ac:dyDescent="0.25">
      <c r="B19" s="2" t="s">
        <v>371</v>
      </c>
      <c r="D19" s="92" t="str">
        <f>IF(COUNTIF(Gesamt!$B$1:$B$100,P19)=0,"",COUNTIF(Gesamt!$B$1:$B$100,P19))</f>
        <v/>
      </c>
      <c r="E19" s="14" t="s">
        <v>372</v>
      </c>
      <c r="F19" s="95"/>
      <c r="G19" s="14"/>
      <c r="H19" s="95"/>
      <c r="I19" s="14"/>
      <c r="J19" s="95"/>
      <c r="K19" s="14"/>
      <c r="L19" s="14"/>
      <c r="N19" s="101">
        <f>SUM(D19:L19)</f>
        <v>0</v>
      </c>
      <c r="P19" s="2" t="s">
        <v>30</v>
      </c>
    </row>
    <row r="20" spans="1:22" ht="7.5" customHeight="1" x14ac:dyDescent="0.25">
      <c r="A20" s="7"/>
      <c r="B20" s="7"/>
      <c r="C20" s="7"/>
      <c r="D20" s="96"/>
      <c r="E20" s="12"/>
      <c r="F20" s="96"/>
      <c r="G20" s="12"/>
      <c r="H20" s="96"/>
      <c r="I20" s="12"/>
      <c r="J20" s="96"/>
      <c r="K20" s="12"/>
      <c r="L20" s="12"/>
      <c r="M20" s="7"/>
      <c r="N20" s="103"/>
    </row>
    <row r="21" spans="1:22" ht="7.5" customHeight="1" x14ac:dyDescent="0.25">
      <c r="D21" s="95"/>
      <c r="E21" s="14"/>
      <c r="F21" s="95"/>
      <c r="G21" s="14"/>
      <c r="H21" s="95"/>
      <c r="I21" s="14"/>
      <c r="J21" s="95"/>
      <c r="K21" s="14"/>
      <c r="L21" s="14"/>
      <c r="N21" s="101"/>
    </row>
    <row r="22" spans="1:22" ht="17.399999999999999" x14ac:dyDescent="0.25">
      <c r="B22" s="2" t="s">
        <v>110</v>
      </c>
      <c r="D22" s="92" t="str">
        <f>IF(COUNTIF(Gesamt!$B$1:$B$100,P22&amp;"-"&amp;Q22)=0,"",COUNTIF(Gesamt!$B$1:$B$100,P22&amp;"-"&amp;Q22))</f>
        <v/>
      </c>
      <c r="E22" s="14" t="s">
        <v>402</v>
      </c>
      <c r="F22" s="92" t="str">
        <f>IF(COUNTIF(Gesamt!$B$1:$B$100,P22&amp;"-"&amp;R22)=0,"",COUNTIF(Gesamt!$B$1:$B$100,P22&amp;"-"&amp;R22))</f>
        <v/>
      </c>
      <c r="G22" s="14" t="s">
        <v>374</v>
      </c>
      <c r="H22" s="92" t="str">
        <f>IF(COUNTIF(Gesamt!$B$1:$B$100,P22&amp;"-"&amp;S22)=0,"",COUNTIF(Gesamt!$B$1:$B$100,P22&amp;"-"&amp;S22))</f>
        <v/>
      </c>
      <c r="I22" s="14" t="s">
        <v>373</v>
      </c>
      <c r="J22" s="92" t="str">
        <f>IF(COUNTIF(Gesamt!$B$1:$B$100,P22&amp;"-"&amp;T22)=0,"",COUNTIF(Gesamt!$B$1:$B$100,P22&amp;"-"&amp;T22))</f>
        <v/>
      </c>
      <c r="K22" s="14" t="s">
        <v>375</v>
      </c>
      <c r="L22" s="14"/>
      <c r="N22" s="101">
        <f t="shared" ref="N22:N28" si="0">SUM(D22:L22)</f>
        <v>0</v>
      </c>
      <c r="P22" s="82" t="s">
        <v>307</v>
      </c>
      <c r="Q22" s="82" t="s">
        <v>25</v>
      </c>
      <c r="R22" s="82" t="s">
        <v>26</v>
      </c>
      <c r="S22" s="82" t="s">
        <v>27</v>
      </c>
      <c r="T22" s="82" t="s">
        <v>28</v>
      </c>
      <c r="U22" s="82" t="s">
        <v>330</v>
      </c>
    </row>
    <row r="23" spans="1:22" ht="17.399999999999999" x14ac:dyDescent="0.25">
      <c r="B23" s="2" t="s">
        <v>111</v>
      </c>
      <c r="D23" s="92" t="str">
        <f>IF(COUNTIF(Gesamt!$B$1:$B$100,P23&amp;"-"&amp;Q23)=0,"",COUNTIF(Gesamt!$B$1:$B$100,P23&amp;"-"&amp;Q23))</f>
        <v/>
      </c>
      <c r="E23" s="14" t="s">
        <v>402</v>
      </c>
      <c r="F23" s="92" t="str">
        <f>IF(COUNTIF(Gesamt!$B$1:$B$100,P23&amp;"-"&amp;R23)=0,"",COUNTIF(Gesamt!$B$1:$B$100,P23&amp;"-"&amp;R23))</f>
        <v/>
      </c>
      <c r="G23" s="14" t="s">
        <v>374</v>
      </c>
      <c r="H23" s="92" t="str">
        <f>IF(COUNTIF(Gesamt!$B$1:$B$100,P23&amp;"-"&amp;S23)=0,"",COUNTIF(Gesamt!$B$1:$B$100,P23&amp;"-"&amp;S23))</f>
        <v/>
      </c>
      <c r="I23" s="14" t="s">
        <v>373</v>
      </c>
      <c r="J23" s="92" t="str">
        <f>IF(COUNTIF(Gesamt!$B$1:$B$100,P23&amp;"-"&amp;T23)=0,"",COUNTIF(Gesamt!$B$1:$B$100,P23&amp;"-"&amp;T23))</f>
        <v/>
      </c>
      <c r="K23" s="14" t="s">
        <v>375</v>
      </c>
      <c r="L23" s="14"/>
      <c r="N23" s="101">
        <f t="shared" si="0"/>
        <v>0</v>
      </c>
      <c r="P23" s="82" t="s">
        <v>308</v>
      </c>
      <c r="Q23" s="82" t="s">
        <v>25</v>
      </c>
      <c r="R23" s="82" t="s">
        <v>26</v>
      </c>
      <c r="S23" s="82" t="s">
        <v>27</v>
      </c>
      <c r="T23" s="82" t="s">
        <v>28</v>
      </c>
      <c r="U23" s="82" t="s">
        <v>330</v>
      </c>
    </row>
    <row r="24" spans="1:22" ht="17.399999999999999" x14ac:dyDescent="0.25">
      <c r="B24" s="2" t="s">
        <v>112</v>
      </c>
      <c r="D24" s="92" t="str">
        <f>IF(COUNTIF(Gesamt!$B$1:$B$100,P24&amp;"-"&amp;Q24)=0,"",COUNTIF(Gesamt!$B$1:$B$100,P24&amp;"-"&amp;Q24))</f>
        <v/>
      </c>
      <c r="E24" s="14" t="s">
        <v>402</v>
      </c>
      <c r="F24" s="92" t="str">
        <f>IF(COUNTIF(Gesamt!$B$1:$B$100,P24&amp;"-"&amp;R24)=0,"",COUNTIF(Gesamt!$B$1:$B$100,P24&amp;"-"&amp;R24))</f>
        <v/>
      </c>
      <c r="G24" s="14" t="s">
        <v>374</v>
      </c>
      <c r="H24" s="92" t="str">
        <f>IF(COUNTIF(Gesamt!$B$1:$B$100,P24&amp;"-"&amp;S24)=0,"",COUNTIF(Gesamt!$B$1:$B$100,P24&amp;"-"&amp;S24))</f>
        <v/>
      </c>
      <c r="I24" s="14" t="s">
        <v>373</v>
      </c>
      <c r="J24" s="92" t="str">
        <f>IF(COUNTIF(Gesamt!$B$1:$B$100,P24&amp;"-"&amp;T24)=0,"",COUNTIF(Gesamt!$B$1:$B$100,P24&amp;"-"&amp;T24))</f>
        <v/>
      </c>
      <c r="K24" s="14" t="s">
        <v>375</v>
      </c>
      <c r="L24" s="14"/>
      <c r="N24" s="101">
        <f t="shared" si="0"/>
        <v>0</v>
      </c>
      <c r="P24" s="82" t="s">
        <v>309</v>
      </c>
      <c r="Q24" s="82" t="s">
        <v>25</v>
      </c>
      <c r="R24" s="82" t="s">
        <v>26</v>
      </c>
      <c r="S24" s="82" t="s">
        <v>27</v>
      </c>
      <c r="T24" s="82" t="s">
        <v>28</v>
      </c>
      <c r="U24" s="82" t="s">
        <v>330</v>
      </c>
    </row>
    <row r="25" spans="1:22" ht="17.399999999999999" x14ac:dyDescent="0.25">
      <c r="B25" s="2" t="s">
        <v>392</v>
      </c>
      <c r="D25" s="95"/>
      <c r="E25" s="14"/>
      <c r="F25" s="92" t="str">
        <f>IF(COUNTIF(Gesamt!$B$1:$B$100,P25&amp;"-"&amp;R25)=0,"",COUNTIF(Gesamt!$B$1:$B$100,P25&amp;"-"&amp;R25))</f>
        <v/>
      </c>
      <c r="G25" s="14" t="s">
        <v>374</v>
      </c>
      <c r="H25" s="92" t="str">
        <f>IF(COUNTIF(Gesamt!$B$1:$B$100,P25&amp;"-"&amp;S25)=0,"",COUNTIF(Gesamt!$B$1:$B$100,P25&amp;"-"&amp;S25))</f>
        <v/>
      </c>
      <c r="I25" s="14" t="s">
        <v>373</v>
      </c>
      <c r="J25" s="95"/>
      <c r="K25" s="14"/>
      <c r="L25" s="14"/>
      <c r="N25" s="101">
        <f>SUM(D25:L25)</f>
        <v>0</v>
      </c>
      <c r="P25" s="82" t="s">
        <v>390</v>
      </c>
      <c r="R25" s="82" t="s">
        <v>26</v>
      </c>
      <c r="S25" s="82" t="s">
        <v>27</v>
      </c>
      <c r="T25" s="82"/>
      <c r="U25" s="82"/>
    </row>
    <row r="26" spans="1:22" ht="17.399999999999999" x14ac:dyDescent="0.25">
      <c r="B26" s="2" t="s">
        <v>113</v>
      </c>
      <c r="D26" s="95"/>
      <c r="E26" s="14"/>
      <c r="F26" s="92" t="str">
        <f>IF(COUNTIF(Gesamt!$B$1:$B$100,P26&amp;"-"&amp;R26)=0,"",COUNTIF(Gesamt!$B$1:$B$100,P26&amp;"-"&amp;R26))</f>
        <v/>
      </c>
      <c r="G26" s="14" t="s">
        <v>374</v>
      </c>
      <c r="H26" s="92" t="str">
        <f>IF(COUNTIF(Gesamt!$B$1:$B$100,P26&amp;"-"&amp;S26)=0,"",COUNTIF(Gesamt!$B$1:$B$100,P26&amp;"-"&amp;S26))</f>
        <v/>
      </c>
      <c r="I26" s="14" t="s">
        <v>373</v>
      </c>
      <c r="J26" s="92" t="str">
        <f>IF(COUNTIF(Gesamt!$B$1:$B$100,P26&amp;"-"&amp;T26)=0,"",COUNTIF(Gesamt!$B$1:$B$100,P26&amp;"-"&amp;T26))</f>
        <v/>
      </c>
      <c r="K26" s="14" t="s">
        <v>375</v>
      </c>
      <c r="L26" s="92" t="str">
        <f>IF(COUNTIF(Gesamt!$B$1:$B$100,P26&amp;"-"&amp;U26)=0,"",COUNTIF(Gesamt!$B$1:$B$100,P26&amp;"-"&amp;U26))</f>
        <v/>
      </c>
      <c r="M26" s="2" t="s">
        <v>376</v>
      </c>
      <c r="N26" s="101">
        <f t="shared" si="0"/>
        <v>0</v>
      </c>
      <c r="P26" s="82" t="s">
        <v>310</v>
      </c>
      <c r="Q26" s="97" t="s">
        <v>25</v>
      </c>
      <c r="R26" s="82" t="s">
        <v>26</v>
      </c>
      <c r="S26" s="82" t="s">
        <v>27</v>
      </c>
      <c r="T26" s="82" t="s">
        <v>28</v>
      </c>
      <c r="U26" s="82" t="s">
        <v>330</v>
      </c>
    </row>
    <row r="27" spans="1:22" ht="17.399999999999999" x14ac:dyDescent="0.25">
      <c r="B27" s="2" t="s">
        <v>303</v>
      </c>
      <c r="D27" s="95"/>
      <c r="E27" s="14"/>
      <c r="F27" s="92" t="str">
        <f>IF(COUNTIF(Gesamt!$B$1:$B$100,P27&amp;"-"&amp;R27)=0,"",COUNTIF(Gesamt!$B$1:$B$100,P27&amp;"-"&amp;R27))</f>
        <v/>
      </c>
      <c r="G27" s="14" t="s">
        <v>374</v>
      </c>
      <c r="H27" s="92" t="str">
        <f>IF(COUNTIF(Gesamt!$B$1:$B$100,P27&amp;"-"&amp;S27)=0,"",COUNTIF(Gesamt!$B$1:$B$100,P27&amp;"-"&amp;S27))</f>
        <v/>
      </c>
      <c r="I27" s="14" t="s">
        <v>373</v>
      </c>
      <c r="J27" s="92" t="str">
        <f>IF(COUNTIF(Gesamt!$B$1:$B$100,P27&amp;"-"&amp;T27)=0,"",COUNTIF(Gesamt!$B$1:$B$100,P27&amp;"-"&amp;T27))</f>
        <v/>
      </c>
      <c r="K27" s="14" t="s">
        <v>375</v>
      </c>
      <c r="L27" s="92" t="str">
        <f>IF(COUNTIF(Gesamt!$B$1:$B$100,P27&amp;"-"&amp;U27)=0,"",COUNTIF(Gesamt!$B$1:$B$100,P27&amp;"-"&amp;U27))</f>
        <v/>
      </c>
      <c r="M27" s="2" t="s">
        <v>376</v>
      </c>
      <c r="N27" s="101">
        <f t="shared" si="0"/>
        <v>0</v>
      </c>
      <c r="P27" s="82" t="s">
        <v>311</v>
      </c>
      <c r="R27" s="82" t="s">
        <v>26</v>
      </c>
      <c r="S27" s="82" t="s">
        <v>27</v>
      </c>
      <c r="T27" s="82" t="s">
        <v>28</v>
      </c>
      <c r="U27" s="82" t="s">
        <v>330</v>
      </c>
    </row>
    <row r="28" spans="1:22" ht="17.399999999999999" x14ac:dyDescent="0.25">
      <c r="B28" s="2" t="s">
        <v>114</v>
      </c>
      <c r="D28" s="95"/>
      <c r="E28" s="14"/>
      <c r="F28" s="92" t="str">
        <f>IF(COUNTIF(Gesamt!$B$1:$B$100,P28&amp;"-"&amp;R28)=0,"",COUNTIF(Gesamt!$B$1:$B$100,P28&amp;"-"&amp;R28))</f>
        <v/>
      </c>
      <c r="G28" s="14" t="s">
        <v>374</v>
      </c>
      <c r="H28" s="92" t="str">
        <f>IF(COUNTIF(Gesamt!$B$1:$B$100,P28&amp;"-"&amp;S28)=0,"",COUNTIF(Gesamt!$B$1:$B$100,P28&amp;"-"&amp;S28))</f>
        <v/>
      </c>
      <c r="I28" s="14" t="s">
        <v>373</v>
      </c>
      <c r="J28" s="92" t="str">
        <f>IF(COUNTIF(Gesamt!$B$1:$B$100,P28&amp;"-"&amp;T28)=0,"",COUNTIF(Gesamt!$B$1:$B$100,P28&amp;"-"&amp;T28))</f>
        <v/>
      </c>
      <c r="K28" s="14" t="s">
        <v>375</v>
      </c>
      <c r="L28" s="92" t="str">
        <f>IF(COUNTIF(Gesamt!$B$1:$B$100,P28&amp;"-"&amp;U28)=0,"",COUNTIF(Gesamt!$B$1:$B$100,P28&amp;"-"&amp;U28))</f>
        <v/>
      </c>
      <c r="M28" s="2" t="s">
        <v>376</v>
      </c>
      <c r="N28" s="101">
        <f t="shared" si="0"/>
        <v>0</v>
      </c>
      <c r="P28" s="82" t="s">
        <v>312</v>
      </c>
      <c r="R28" s="82" t="s">
        <v>26</v>
      </c>
      <c r="S28" s="82" t="s">
        <v>27</v>
      </c>
      <c r="T28" s="82" t="s">
        <v>28</v>
      </c>
      <c r="U28" s="82" t="s">
        <v>330</v>
      </c>
    </row>
    <row r="29" spans="1:22" ht="17.399999999999999" x14ac:dyDescent="0.25">
      <c r="B29" s="2" t="s">
        <v>403</v>
      </c>
      <c r="D29" s="95"/>
      <c r="E29" s="14"/>
      <c r="F29" s="92" t="str">
        <f>IF(COUNTIF(Gesamt!$B$1:$B$100,P29&amp;"-"&amp;R29)=0,"",COUNTIF(Gesamt!$B$1:$B$100,P29&amp;"-"&amp;R29))</f>
        <v/>
      </c>
      <c r="G29" s="14" t="s">
        <v>374</v>
      </c>
      <c r="H29" s="92" t="str">
        <f>IF(COUNTIF(Gesamt!$B$1:$B$100,P29&amp;"-"&amp;S29)=0,"",COUNTIF(Gesamt!$B$1:$B$100,P29&amp;"-"&amp;S29))</f>
        <v/>
      </c>
      <c r="I29" s="14" t="s">
        <v>373</v>
      </c>
      <c r="J29" s="92" t="str">
        <f>IF(COUNTIF(Gesamt!$B$1:$B$100,P29&amp;"-"&amp;T29)=0,"",COUNTIF(Gesamt!$B$1:$B$100,P29&amp;"-"&amp;T29))</f>
        <v/>
      </c>
      <c r="K29" s="14" t="s">
        <v>375</v>
      </c>
      <c r="L29" s="92" t="str">
        <f>IF(COUNTIF(Gesamt!$B$1:$B$100,P29&amp;"-"&amp;U29)=0,"",COUNTIF(Gesamt!$B$1:$B$100,P29&amp;"-"&amp;U29))</f>
        <v/>
      </c>
      <c r="M29" s="2" t="s">
        <v>376</v>
      </c>
      <c r="N29" s="101">
        <f t="shared" ref="N29:N30" si="1">SUM(D29:L29)</f>
        <v>0</v>
      </c>
      <c r="P29" s="82" t="s">
        <v>339</v>
      </c>
      <c r="R29" s="82" t="s">
        <v>26</v>
      </c>
      <c r="S29" s="82" t="s">
        <v>27</v>
      </c>
      <c r="T29" s="82" t="s">
        <v>28</v>
      </c>
      <c r="U29" s="82" t="s">
        <v>330</v>
      </c>
    </row>
    <row r="30" spans="1:22" ht="17.399999999999999" x14ac:dyDescent="0.25">
      <c r="B30" s="2" t="s">
        <v>404</v>
      </c>
      <c r="D30" s="95"/>
      <c r="E30" s="14"/>
      <c r="F30" s="92" t="str">
        <f>IF(COUNTIF(Gesamt!$B$1:$B$100,P30&amp;"-"&amp;R30)=0,"",COUNTIF(Gesamt!$B$1:$B$100,P30&amp;"-"&amp;R30))</f>
        <v/>
      </c>
      <c r="G30" s="14" t="s">
        <v>374</v>
      </c>
      <c r="H30" s="92" t="str">
        <f>IF(COUNTIF(Gesamt!$B$1:$B$100,P30&amp;"-"&amp;S30)=0,"",COUNTIF(Gesamt!$B$1:$B$100,P30&amp;"-"&amp;S30))</f>
        <v/>
      </c>
      <c r="I30" s="14" t="s">
        <v>373</v>
      </c>
      <c r="J30" s="92" t="str">
        <f>IF(COUNTIF(Gesamt!$B$1:$B$100,P30&amp;"-"&amp;T30)=0,"",COUNTIF(Gesamt!$B$1:$B$100,P30&amp;"-"&amp;T30))</f>
        <v/>
      </c>
      <c r="K30" s="14" t="s">
        <v>375</v>
      </c>
      <c r="L30" s="92" t="str">
        <f>IF(COUNTIF(Gesamt!$B$1:$B$100,P30&amp;"-"&amp;U30)=0,"",COUNTIF(Gesamt!$B$1:$B$100,P30&amp;"-"&amp;U30))</f>
        <v/>
      </c>
      <c r="M30" s="2" t="s">
        <v>376</v>
      </c>
      <c r="N30" s="101">
        <f t="shared" si="1"/>
        <v>0</v>
      </c>
      <c r="P30" s="82" t="s">
        <v>340</v>
      </c>
      <c r="R30" s="82" t="s">
        <v>26</v>
      </c>
      <c r="S30" s="82" t="s">
        <v>27</v>
      </c>
      <c r="T30" s="82" t="s">
        <v>28</v>
      </c>
      <c r="U30" s="82" t="s">
        <v>330</v>
      </c>
    </row>
    <row r="31" spans="1:22" s="48" customFormat="1" x14ac:dyDescent="0.25">
      <c r="D31" s="93"/>
      <c r="E31" s="94"/>
      <c r="F31" s="93"/>
      <c r="G31" s="94"/>
      <c r="H31" s="93"/>
      <c r="I31" s="94"/>
      <c r="J31" s="93"/>
      <c r="K31" s="94"/>
      <c r="L31" s="94"/>
      <c r="N31" s="101"/>
      <c r="O31" s="86"/>
      <c r="P31" s="86"/>
      <c r="Q31" s="86"/>
      <c r="R31" s="86"/>
      <c r="S31" s="86"/>
      <c r="V31" s="9"/>
    </row>
    <row r="32" spans="1:22" ht="17.399999999999999" x14ac:dyDescent="0.25">
      <c r="B32" s="2" t="s">
        <v>141</v>
      </c>
      <c r="D32" s="92" t="str">
        <f>IF(COUNTIF(Gesamt!$B$1:$B$100,P32&amp;"-"&amp;Q32)=0,"",COUNTIF(Gesamt!$B$1:$B$100,P32&amp;"-"&amp;Q32))</f>
        <v/>
      </c>
      <c r="E32" s="14" t="s">
        <v>402</v>
      </c>
      <c r="F32" s="92" t="str">
        <f>IF(COUNTIF(Gesamt!$B$1:$B$100,P32&amp;"-"&amp;R32)=0,"",COUNTIF(Gesamt!$B$1:$B$100,P32&amp;"-"&amp;R32))</f>
        <v/>
      </c>
      <c r="G32" s="14" t="s">
        <v>374</v>
      </c>
      <c r="H32" s="92" t="str">
        <f>IF(COUNTIF(Gesamt!$B$1:$B$100,P32&amp;"-"&amp;S32)=0,"",COUNTIF(Gesamt!$B$1:$B$100,P32&amp;"-"&amp;S32))</f>
        <v/>
      </c>
      <c r="I32" s="14" t="s">
        <v>373</v>
      </c>
      <c r="J32" s="92" t="str">
        <f>IF(COUNTIF(Gesamt!$B$1:$B$100,P32&amp;"-"&amp;T32)=0,"",COUNTIF(Gesamt!$B$1:$B$100,P32&amp;"-"&amp;T32))</f>
        <v/>
      </c>
      <c r="K32" s="14" t="s">
        <v>375</v>
      </c>
      <c r="L32" s="14"/>
      <c r="N32" s="101">
        <f t="shared" ref="N32:N37" si="2">SUM(D32:L32)</f>
        <v>0</v>
      </c>
      <c r="P32" s="82" t="s">
        <v>314</v>
      </c>
      <c r="Q32" s="82" t="s">
        <v>25</v>
      </c>
      <c r="R32" s="82" t="s">
        <v>26</v>
      </c>
      <c r="S32" s="82" t="s">
        <v>27</v>
      </c>
      <c r="T32" s="82" t="s">
        <v>28</v>
      </c>
      <c r="U32" s="82"/>
    </row>
    <row r="33" spans="1:21" ht="17.399999999999999" x14ac:dyDescent="0.25">
      <c r="B33" s="2" t="s">
        <v>142</v>
      </c>
      <c r="D33" s="92" t="str">
        <f>IF(COUNTIF(Gesamt!$B$1:$B$100,P33&amp;"-"&amp;Q33)=0,"",COUNTIF(Gesamt!$B$1:$B$100,P33&amp;"-"&amp;Q33))</f>
        <v/>
      </c>
      <c r="E33" s="14" t="s">
        <v>402</v>
      </c>
      <c r="F33" s="92" t="str">
        <f>IF(COUNTIF(Gesamt!$B$1:$B$100,P33&amp;"-"&amp;R33)=0,"",COUNTIF(Gesamt!$B$1:$B$100,P33&amp;"-"&amp;R33))</f>
        <v/>
      </c>
      <c r="G33" s="14" t="s">
        <v>374</v>
      </c>
      <c r="H33" s="92" t="str">
        <f>IF(COUNTIF(Gesamt!$B$1:$B$100,P33&amp;"-"&amp;S33)=0,"",COUNTIF(Gesamt!$B$1:$B$100,P33&amp;"-"&amp;S33))</f>
        <v/>
      </c>
      <c r="I33" s="14" t="s">
        <v>373</v>
      </c>
      <c r="J33" s="92" t="str">
        <f>IF(COUNTIF(Gesamt!$B$1:$B$100,P33&amp;"-"&amp;T33)=0,"",COUNTIF(Gesamt!$B$1:$B$100,P33&amp;"-"&amp;T33))</f>
        <v/>
      </c>
      <c r="K33" s="14" t="s">
        <v>375</v>
      </c>
      <c r="L33" s="14"/>
      <c r="N33" s="101">
        <f t="shared" si="2"/>
        <v>0</v>
      </c>
      <c r="P33" s="82" t="s">
        <v>315</v>
      </c>
      <c r="Q33" s="82" t="s">
        <v>25</v>
      </c>
      <c r="R33" s="82" t="s">
        <v>26</v>
      </c>
      <c r="S33" s="82" t="s">
        <v>27</v>
      </c>
      <c r="T33" s="82" t="s">
        <v>28</v>
      </c>
      <c r="U33" s="82"/>
    </row>
    <row r="34" spans="1:21" ht="17.399999999999999" x14ac:dyDescent="0.25">
      <c r="B34" s="2" t="s">
        <v>143</v>
      </c>
      <c r="D34" s="92" t="str">
        <f>IF(COUNTIF(Gesamt!$B$1:$B$100,P34&amp;"-"&amp;Q34)=0,"",COUNTIF(Gesamt!$B$1:$B$100,P34&amp;"-"&amp;Q34))</f>
        <v/>
      </c>
      <c r="E34" s="14" t="s">
        <v>402</v>
      </c>
      <c r="F34" s="92" t="str">
        <f>IF(COUNTIF(Gesamt!$B$1:$B$100,P34&amp;"-"&amp;R34)=0,"",COUNTIF(Gesamt!$B$1:$B$100,P34&amp;"-"&amp;R34))</f>
        <v/>
      </c>
      <c r="G34" s="14" t="s">
        <v>374</v>
      </c>
      <c r="H34" s="92" t="str">
        <f>IF(COUNTIF(Gesamt!$B$1:$B$100,P34&amp;"-"&amp;S34)=0,"",COUNTIF(Gesamt!$B$1:$B$100,P34&amp;"-"&amp;S34))</f>
        <v/>
      </c>
      <c r="I34" s="14" t="s">
        <v>373</v>
      </c>
      <c r="J34" s="92" t="str">
        <f>IF(COUNTIF(Gesamt!$B$1:$B$100,P34&amp;"-"&amp;T34)=0,"",COUNTIF(Gesamt!$B$1:$B$100,P34&amp;"-"&amp;T34))</f>
        <v/>
      </c>
      <c r="K34" s="14" t="s">
        <v>375</v>
      </c>
      <c r="L34" s="14"/>
      <c r="N34" s="101">
        <f t="shared" si="2"/>
        <v>0</v>
      </c>
      <c r="P34" s="82" t="s">
        <v>316</v>
      </c>
      <c r="Q34" s="82" t="s">
        <v>25</v>
      </c>
      <c r="R34" s="82" t="s">
        <v>26</v>
      </c>
      <c r="S34" s="82" t="s">
        <v>27</v>
      </c>
      <c r="T34" s="82" t="s">
        <v>28</v>
      </c>
      <c r="U34" s="82"/>
    </row>
    <row r="35" spans="1:21" ht="17.399999999999999" x14ac:dyDescent="0.25">
      <c r="B35" s="2" t="s">
        <v>393</v>
      </c>
      <c r="D35" s="95"/>
      <c r="E35" s="14"/>
      <c r="F35" s="92" t="str">
        <f>IF(COUNTIF(Gesamt!$B$1:$B$100,P35&amp;"-"&amp;R35)=0,"",COUNTIF(Gesamt!$B$1:$B$100,P35&amp;"-"&amp;R35))</f>
        <v/>
      </c>
      <c r="G35" s="14" t="s">
        <v>374</v>
      </c>
      <c r="H35" s="92" t="str">
        <f>IF(COUNTIF(Gesamt!$B$1:$B$100,P35&amp;"-"&amp;S35)=0,"",COUNTIF(Gesamt!$B$1:$B$100,P35&amp;"-"&amp;S35))</f>
        <v/>
      </c>
      <c r="I35" s="14" t="s">
        <v>373</v>
      </c>
      <c r="J35" s="95"/>
      <c r="K35" s="14"/>
      <c r="L35" s="14"/>
      <c r="N35" s="101">
        <f t="shared" si="2"/>
        <v>0</v>
      </c>
      <c r="P35" s="82" t="s">
        <v>391</v>
      </c>
      <c r="R35" s="82" t="s">
        <v>26</v>
      </c>
      <c r="S35" s="82" t="s">
        <v>27</v>
      </c>
      <c r="T35" s="82"/>
      <c r="U35" s="82"/>
    </row>
    <row r="36" spans="1:21" ht="17.399999999999999" x14ac:dyDescent="0.25">
      <c r="B36" s="2" t="s">
        <v>144</v>
      </c>
      <c r="D36" s="95"/>
      <c r="E36" s="14"/>
      <c r="F36" s="92" t="str">
        <f>IF(COUNTIF(Gesamt!$B$1:$B$100,P36&amp;"-"&amp;R36)=0,"",COUNTIF(Gesamt!$B$1:$B$100,P36&amp;"-"&amp;R36))</f>
        <v/>
      </c>
      <c r="G36" s="14" t="s">
        <v>374</v>
      </c>
      <c r="H36" s="92" t="str">
        <f>IF(COUNTIF(Gesamt!$B$1:$B$100,P36&amp;"-"&amp;S36)=0,"",COUNTIF(Gesamt!$B$1:$B$100,P36&amp;"-"&amp;S36))</f>
        <v/>
      </c>
      <c r="I36" s="14" t="s">
        <v>373</v>
      </c>
      <c r="J36" s="92" t="str">
        <f>IF(COUNTIF(Gesamt!$B$1:$B$100,P36&amp;"-"&amp;T36)=0,"",COUNTIF(Gesamt!$B$1:$B$100,P36&amp;"-"&amp;T36))</f>
        <v/>
      </c>
      <c r="K36" s="14" t="s">
        <v>375</v>
      </c>
      <c r="L36" s="92" t="str">
        <f>IF(COUNTIF(Gesamt!$B$1:$B$100,P36&amp;"-"&amp;U36)=0,"",COUNTIF(Gesamt!$B$1:$B$100,P36&amp;"-"&amp;U36))</f>
        <v/>
      </c>
      <c r="M36" s="2" t="s">
        <v>376</v>
      </c>
      <c r="N36" s="101">
        <f t="shared" si="2"/>
        <v>0</v>
      </c>
      <c r="P36" s="82" t="s">
        <v>317</v>
      </c>
      <c r="Q36" s="97" t="s">
        <v>25</v>
      </c>
      <c r="R36" s="82" t="s">
        <v>26</v>
      </c>
      <c r="S36" s="82" t="s">
        <v>27</v>
      </c>
      <c r="T36" s="82" t="s">
        <v>28</v>
      </c>
      <c r="U36" s="82" t="s">
        <v>330</v>
      </c>
    </row>
    <row r="37" spans="1:21" ht="17.399999999999999" x14ac:dyDescent="0.25">
      <c r="B37" s="2" t="s">
        <v>302</v>
      </c>
      <c r="D37" s="95"/>
      <c r="E37" s="14"/>
      <c r="F37" s="92" t="str">
        <f>IF(COUNTIF(Gesamt!$B$1:$B$100,P37&amp;"-"&amp;R37)=0,"",COUNTIF(Gesamt!$B$1:$B$100,P37&amp;"-"&amp;R37))</f>
        <v/>
      </c>
      <c r="G37" s="14" t="s">
        <v>374</v>
      </c>
      <c r="H37" s="92" t="str">
        <f>IF(COUNTIF(Gesamt!$B$1:$B$100,P37&amp;"-"&amp;S37)=0,"",COUNTIF(Gesamt!$B$1:$B$100,P37&amp;"-"&amp;S37))</f>
        <v/>
      </c>
      <c r="I37" s="14" t="s">
        <v>373</v>
      </c>
      <c r="J37" s="92" t="str">
        <f>IF(COUNTIF(Gesamt!$B$1:$B$100,P37&amp;"-"&amp;T37)=0,"",COUNTIF(Gesamt!$B$1:$B$100,P37&amp;"-"&amp;T37))</f>
        <v/>
      </c>
      <c r="K37" s="14" t="s">
        <v>375</v>
      </c>
      <c r="L37" s="92" t="str">
        <f>IF(COUNTIF(Gesamt!$B$1:$B$100,P37&amp;"-"&amp;U37)=0,"",COUNTIF(Gesamt!$B$1:$B$100,P37&amp;"-"&amp;U37))</f>
        <v/>
      </c>
      <c r="M37" s="2" t="s">
        <v>376</v>
      </c>
      <c r="N37" s="101">
        <f t="shared" si="2"/>
        <v>0</v>
      </c>
      <c r="P37" s="82" t="s">
        <v>318</v>
      </c>
      <c r="R37" s="82" t="s">
        <v>26</v>
      </c>
      <c r="S37" s="82" t="s">
        <v>27</v>
      </c>
      <c r="T37" s="82" t="s">
        <v>28</v>
      </c>
      <c r="U37" s="82" t="s">
        <v>330</v>
      </c>
    </row>
    <row r="38" spans="1:21" ht="17.399999999999999" x14ac:dyDescent="0.25">
      <c r="B38" s="2" t="s">
        <v>115</v>
      </c>
      <c r="D38" s="95"/>
      <c r="E38" s="14"/>
      <c r="F38" s="92" t="str">
        <f>IF(COUNTIF(Gesamt!$B$1:$B$100,P38&amp;"-"&amp;R38)=0,"",COUNTIF(Gesamt!$B$1:$B$100,P38&amp;"-"&amp;R38))</f>
        <v/>
      </c>
      <c r="G38" s="14" t="s">
        <v>374</v>
      </c>
      <c r="H38" s="92" t="str">
        <f>IF(COUNTIF(Gesamt!$B$1:$B$100,P38&amp;"-"&amp;S38)=0,"",COUNTIF(Gesamt!$B$1:$B$100,P38&amp;"-"&amp;S38))</f>
        <v/>
      </c>
      <c r="I38" s="14" t="s">
        <v>373</v>
      </c>
      <c r="J38" s="92" t="str">
        <f>IF(COUNTIF(Gesamt!$B$1:$B$100,P38&amp;"-"&amp;T38)=0,"",COUNTIF(Gesamt!$B$1:$B$100,P38&amp;"-"&amp;T38))</f>
        <v/>
      </c>
      <c r="K38" s="14" t="s">
        <v>375</v>
      </c>
      <c r="L38" s="92" t="str">
        <f>IF(COUNTIF(Gesamt!$B$1:$B$100,P38&amp;"-"&amp;U38)=0,"",COUNTIF(Gesamt!$B$1:$B$100,P38&amp;"-"&amp;U38))</f>
        <v/>
      </c>
      <c r="M38" s="2" t="s">
        <v>376</v>
      </c>
      <c r="N38" s="101">
        <f>SUM(D38:L38)</f>
        <v>0</v>
      </c>
      <c r="P38" s="82" t="s">
        <v>319</v>
      </c>
      <c r="R38" s="82" t="s">
        <v>26</v>
      </c>
      <c r="S38" s="82" t="s">
        <v>27</v>
      </c>
      <c r="T38" s="82" t="s">
        <v>28</v>
      </c>
      <c r="U38" s="82" t="s">
        <v>330</v>
      </c>
    </row>
    <row r="39" spans="1:21" ht="17.399999999999999" x14ac:dyDescent="0.25">
      <c r="B39" s="2" t="s">
        <v>405</v>
      </c>
      <c r="D39" s="95"/>
      <c r="E39" s="14"/>
      <c r="F39" s="92" t="str">
        <f>IF(COUNTIF(Gesamt!$B$1:$B$100,P39&amp;"-"&amp;R39)=0,"",COUNTIF(Gesamt!$B$1:$B$100,P39&amp;"-"&amp;R39))</f>
        <v/>
      </c>
      <c r="G39" s="14" t="s">
        <v>374</v>
      </c>
      <c r="H39" s="92" t="str">
        <f>IF(COUNTIF(Gesamt!$B$1:$B$100,P39&amp;"-"&amp;S39)=0,"",COUNTIF(Gesamt!$B$1:$B$100,P39&amp;"-"&amp;S39))</f>
        <v/>
      </c>
      <c r="I39" s="14" t="s">
        <v>373</v>
      </c>
      <c r="J39" s="92" t="str">
        <f>IF(COUNTIF(Gesamt!$B$1:$B$100,P39&amp;"-"&amp;T39)=0,"",COUNTIF(Gesamt!$B$1:$B$100,P39&amp;"-"&amp;T39))</f>
        <v/>
      </c>
      <c r="K39" s="14" t="s">
        <v>375</v>
      </c>
      <c r="L39" s="92" t="str">
        <f>IF(COUNTIF(Gesamt!$B$1:$B$100,P39&amp;"-"&amp;U39)=0,"",COUNTIF(Gesamt!$B$1:$B$100,P39&amp;"-"&amp;U39))</f>
        <v/>
      </c>
      <c r="M39" s="2" t="s">
        <v>376</v>
      </c>
      <c r="N39" s="101">
        <f>SUM(D39:L39)</f>
        <v>0</v>
      </c>
      <c r="P39" s="82" t="s">
        <v>400</v>
      </c>
      <c r="R39" s="82" t="s">
        <v>26</v>
      </c>
      <c r="S39" s="82" t="s">
        <v>27</v>
      </c>
      <c r="T39" s="82" t="s">
        <v>28</v>
      </c>
      <c r="U39" s="82" t="s">
        <v>330</v>
      </c>
    </row>
    <row r="40" spans="1:21" ht="17.399999999999999" x14ac:dyDescent="0.25">
      <c r="B40" s="2" t="s">
        <v>406</v>
      </c>
      <c r="D40" s="95"/>
      <c r="E40" s="14"/>
      <c r="F40" s="92" t="str">
        <f>IF(COUNTIF(Gesamt!$B$1:$B$100,P40&amp;"-"&amp;R40)=0,"",COUNTIF(Gesamt!$B$1:$B$100,P40&amp;"-"&amp;R40))</f>
        <v/>
      </c>
      <c r="G40" s="14" t="s">
        <v>374</v>
      </c>
      <c r="H40" s="92" t="str">
        <f>IF(COUNTIF(Gesamt!$B$1:$B$100,P40&amp;"-"&amp;S40)=0,"",COUNTIF(Gesamt!$B$1:$B$100,P40&amp;"-"&amp;S40))</f>
        <v/>
      </c>
      <c r="I40" s="14" t="s">
        <v>373</v>
      </c>
      <c r="J40" s="92" t="str">
        <f>IF(COUNTIF(Gesamt!$B$1:$B$100,P40&amp;"-"&amp;T40)=0,"",COUNTIF(Gesamt!$B$1:$B$100,P40&amp;"-"&amp;T40))</f>
        <v/>
      </c>
      <c r="K40" s="14" t="s">
        <v>375</v>
      </c>
      <c r="L40" s="92" t="str">
        <f>IF(COUNTIF(Gesamt!$B$1:$B$100,P40&amp;"-"&amp;U40)=0,"",COUNTIF(Gesamt!$B$1:$B$100,P40&amp;"-"&amp;U40))</f>
        <v/>
      </c>
      <c r="M40" s="2" t="s">
        <v>376</v>
      </c>
      <c r="N40" s="101">
        <f>SUM(D40:L40)</f>
        <v>0</v>
      </c>
      <c r="P40" s="82" t="s">
        <v>401</v>
      </c>
      <c r="R40" s="82" t="s">
        <v>26</v>
      </c>
      <c r="S40" s="82" t="s">
        <v>27</v>
      </c>
      <c r="T40" s="82" t="s">
        <v>28</v>
      </c>
      <c r="U40" s="82" t="s">
        <v>330</v>
      </c>
    </row>
    <row r="41" spans="1:21" ht="7.5" customHeight="1" x14ac:dyDescent="0.25">
      <c r="A41" s="7"/>
      <c r="B41" s="7"/>
      <c r="C41" s="7"/>
      <c r="D41" s="87"/>
      <c r="E41" s="7"/>
      <c r="F41" s="87"/>
      <c r="G41" s="7"/>
      <c r="H41" s="87"/>
      <c r="I41" s="7"/>
      <c r="J41" s="87"/>
      <c r="K41" s="7"/>
      <c r="L41" s="7"/>
      <c r="M41" s="7"/>
      <c r="N41" s="104"/>
    </row>
    <row r="42" spans="1:21" ht="7.5" customHeight="1" x14ac:dyDescent="0.25"/>
    <row r="43" spans="1:21" hidden="1" x14ac:dyDescent="0.25">
      <c r="B43" s="140"/>
      <c r="C43" s="140"/>
      <c r="D43" s="140"/>
      <c r="E43" s="140"/>
      <c r="F43" s="140"/>
      <c r="G43" s="140"/>
      <c r="H43" s="140"/>
      <c r="I43" s="140"/>
      <c r="J43" s="140"/>
      <c r="K43" s="140"/>
      <c r="L43" s="140"/>
      <c r="M43" s="140"/>
      <c r="N43" s="140"/>
    </row>
    <row r="44" spans="1:21" hidden="1" x14ac:dyDescent="0.25">
      <c r="B44" s="140"/>
      <c r="C44" s="140"/>
      <c r="D44" s="140"/>
      <c r="E44" s="140"/>
      <c r="F44" s="140"/>
      <c r="G44" s="140"/>
      <c r="H44" s="140"/>
      <c r="I44" s="140"/>
      <c r="J44" s="140"/>
      <c r="K44" s="140"/>
      <c r="L44" s="140"/>
      <c r="M44" s="140"/>
      <c r="N44" s="140"/>
    </row>
    <row r="45" spans="1:21" ht="7.5" customHeight="1" x14ac:dyDescent="0.25">
      <c r="D45" s="2"/>
      <c r="F45" s="2"/>
      <c r="H45" s="2"/>
      <c r="J45" s="2"/>
    </row>
    <row r="46" spans="1:21" x14ac:dyDescent="0.25">
      <c r="B46" s="2" t="s">
        <v>377</v>
      </c>
      <c r="D46" s="2"/>
      <c r="F46" s="2"/>
      <c r="H46" s="2"/>
      <c r="J46" s="2"/>
    </row>
    <row r="47" spans="1:21" ht="15" customHeight="1" x14ac:dyDescent="0.25">
      <c r="C47" s="141" t="s">
        <v>399</v>
      </c>
      <c r="D47" s="140"/>
      <c r="E47" s="140"/>
      <c r="F47" s="140"/>
      <c r="G47" s="140"/>
      <c r="H47" s="140"/>
      <c r="I47" s="140"/>
      <c r="J47" s="140"/>
      <c r="K47" s="140"/>
      <c r="L47" s="140"/>
      <c r="M47" s="140"/>
      <c r="N47" s="140"/>
    </row>
    <row r="48" spans="1:21" x14ac:dyDescent="0.25">
      <c r="C48" s="140"/>
      <c r="D48" s="140"/>
      <c r="E48" s="140"/>
      <c r="F48" s="140"/>
      <c r="G48" s="140"/>
      <c r="H48" s="140"/>
      <c r="I48" s="140"/>
      <c r="J48" s="140"/>
      <c r="K48" s="140"/>
      <c r="L48" s="140"/>
      <c r="M48" s="140"/>
      <c r="N48" s="140"/>
    </row>
    <row r="49" spans="1:22" x14ac:dyDescent="0.25">
      <c r="C49" s="140"/>
      <c r="D49" s="140"/>
      <c r="E49" s="140"/>
      <c r="F49" s="140"/>
      <c r="G49" s="140"/>
      <c r="H49" s="140"/>
      <c r="I49" s="140"/>
      <c r="J49" s="140"/>
      <c r="K49" s="140"/>
      <c r="L49" s="140"/>
      <c r="M49" s="140"/>
      <c r="N49" s="140"/>
    </row>
    <row r="50" spans="1:22" ht="15" customHeight="1" x14ac:dyDescent="0.25">
      <c r="C50" s="142" t="s">
        <v>378</v>
      </c>
      <c r="D50" s="124"/>
      <c r="E50" s="124"/>
      <c r="F50" s="124"/>
      <c r="G50" s="124"/>
      <c r="H50" s="124"/>
      <c r="I50" s="124"/>
      <c r="J50" s="124"/>
      <c r="K50" s="124"/>
      <c r="L50" s="124"/>
      <c r="M50" s="124"/>
      <c r="N50" s="124"/>
    </row>
    <row r="51" spans="1:22" ht="18" customHeight="1" x14ac:dyDescent="0.25">
      <c r="C51" s="141" t="s">
        <v>379</v>
      </c>
      <c r="D51" s="140"/>
      <c r="E51" s="140"/>
      <c r="F51" s="140"/>
      <c r="G51" s="140"/>
      <c r="H51" s="140"/>
      <c r="I51" s="140"/>
      <c r="J51" s="140"/>
      <c r="K51" s="140"/>
      <c r="L51" s="140"/>
      <c r="M51" s="140"/>
      <c r="N51" s="140"/>
    </row>
    <row r="52" spans="1:22" x14ac:dyDescent="0.25">
      <c r="C52" s="140"/>
      <c r="D52" s="140"/>
      <c r="E52" s="140"/>
      <c r="F52" s="140"/>
      <c r="G52" s="140"/>
      <c r="H52" s="140"/>
      <c r="I52" s="140"/>
      <c r="J52" s="140"/>
      <c r="K52" s="140"/>
      <c r="L52" s="140"/>
      <c r="M52" s="140"/>
      <c r="N52" s="140"/>
    </row>
    <row r="53" spans="1:22" s="83" customFormat="1" ht="8.25" customHeight="1" x14ac:dyDescent="0.25">
      <c r="H53" s="136" t="str">
        <f>IF(SUM(N11:N40)=0,"",SUM(N11:N40)-N15)</f>
        <v/>
      </c>
      <c r="I53" s="136"/>
      <c r="N53" s="99"/>
      <c r="O53" s="85"/>
      <c r="P53" s="85"/>
      <c r="Q53" s="85"/>
      <c r="R53" s="85"/>
      <c r="V53" s="9"/>
    </row>
    <row r="54" spans="1:22" s="81" customFormat="1" ht="15.75" customHeight="1" thickBot="1" x14ac:dyDescent="0.3">
      <c r="A54" s="2"/>
      <c r="B54" s="2" t="s">
        <v>380</v>
      </c>
      <c r="C54" s="2"/>
      <c r="D54" s="2"/>
      <c r="E54" s="2"/>
      <c r="F54" s="2"/>
      <c r="G54" s="2"/>
      <c r="H54" s="137"/>
      <c r="I54" s="137"/>
      <c r="J54" s="2"/>
      <c r="K54" s="88" t="str">
        <f>IF(N15=0,"",IF(N15&gt;0,CONCATENATE("+ ",N15,"x Pokal","")))</f>
        <v/>
      </c>
      <c r="L54" s="88"/>
      <c r="M54" s="88"/>
      <c r="N54" s="98"/>
      <c r="O54" s="82"/>
      <c r="P54" s="82"/>
      <c r="Q54" s="82"/>
      <c r="R54" s="82"/>
      <c r="S54" s="2"/>
      <c r="T54" s="2"/>
      <c r="U54" s="2"/>
      <c r="V54" s="9"/>
    </row>
    <row r="55" spans="1:22" s="81" customFormat="1" ht="15" customHeight="1" thickTop="1" x14ac:dyDescent="0.25">
      <c r="A55" s="2"/>
      <c r="B55" s="2"/>
      <c r="C55" s="2"/>
      <c r="D55" s="2"/>
      <c r="E55" s="2"/>
      <c r="F55" s="2"/>
      <c r="G55" s="2"/>
      <c r="H55" s="2"/>
      <c r="I55" s="2"/>
      <c r="J55" s="2"/>
      <c r="K55" s="2"/>
      <c r="L55" s="2"/>
      <c r="M55" s="2"/>
      <c r="N55" s="98"/>
      <c r="O55" s="82"/>
      <c r="P55" s="82"/>
      <c r="Q55" s="82"/>
      <c r="R55" s="82"/>
      <c r="S55" s="2"/>
      <c r="T55" s="2"/>
      <c r="U55" s="2"/>
      <c r="V55" s="9"/>
    </row>
    <row r="56" spans="1:22" s="81" customFormat="1" x14ac:dyDescent="0.25">
      <c r="A56" s="2"/>
      <c r="B56" s="89"/>
      <c r="C56" s="89"/>
      <c r="D56" s="89"/>
      <c r="E56" s="89"/>
      <c r="F56" s="89"/>
      <c r="G56" s="89"/>
      <c r="H56" s="89"/>
      <c r="I56" s="89"/>
      <c r="J56" s="2"/>
      <c r="K56" s="2"/>
      <c r="L56" s="2"/>
      <c r="M56" s="2"/>
      <c r="N56" s="98"/>
      <c r="O56" s="82"/>
      <c r="P56" s="82"/>
      <c r="Q56" s="82"/>
      <c r="R56" s="82"/>
      <c r="S56" s="2"/>
      <c r="T56" s="2"/>
      <c r="U56" s="2"/>
      <c r="V56" s="9"/>
    </row>
    <row r="57" spans="1:22" s="81" customFormat="1" x14ac:dyDescent="0.25">
      <c r="A57" s="2"/>
      <c r="B57" s="124" t="s">
        <v>381</v>
      </c>
      <c r="C57" s="124"/>
      <c r="D57" s="124"/>
      <c r="E57" s="124"/>
      <c r="F57" s="124"/>
      <c r="G57" s="124"/>
      <c r="H57" s="124"/>
      <c r="I57" s="124"/>
      <c r="J57" s="2"/>
      <c r="K57" s="2"/>
      <c r="L57" s="2"/>
      <c r="M57" s="2"/>
      <c r="N57" s="98"/>
      <c r="O57" s="82"/>
      <c r="P57" s="82"/>
      <c r="Q57" s="82"/>
      <c r="R57" s="82"/>
      <c r="S57" s="2"/>
      <c r="T57" s="2"/>
      <c r="U57" s="2"/>
      <c r="V57" s="9"/>
    </row>
    <row r="58" spans="1:22" s="81" customFormat="1" x14ac:dyDescent="0.25">
      <c r="A58" s="2"/>
      <c r="B58" s="2"/>
      <c r="C58" s="2"/>
      <c r="D58" s="2"/>
      <c r="E58" s="2"/>
      <c r="F58" s="2"/>
      <c r="G58" s="2"/>
      <c r="H58" s="2"/>
      <c r="I58" s="2"/>
      <c r="J58" s="2"/>
      <c r="K58" s="2"/>
      <c r="L58" s="2"/>
      <c r="M58" s="2"/>
      <c r="N58" s="98"/>
      <c r="O58" s="82"/>
      <c r="P58" s="82"/>
      <c r="Q58" s="82"/>
      <c r="R58" s="82"/>
      <c r="S58" s="2"/>
      <c r="T58" s="2"/>
      <c r="U58" s="2"/>
      <c r="V58" s="9"/>
    </row>
  </sheetData>
  <sheetProtection sheet="1" selectLockedCells="1"/>
  <mergeCells count="9">
    <mergeCell ref="H53:I54"/>
    <mergeCell ref="B57:I57"/>
    <mergeCell ref="H18:I18"/>
    <mergeCell ref="C7:J7"/>
    <mergeCell ref="B9:J10"/>
    <mergeCell ref="B43:N44"/>
    <mergeCell ref="C47:N49"/>
    <mergeCell ref="C50:N50"/>
    <mergeCell ref="C51:N52"/>
  </mergeCells>
  <conditionalFormatting sqref="N11:N40">
    <cfRule type="cellIs" dxfId="0" priority="1" stopIfTrue="1" operator="equal">
      <formula>0</formula>
    </cfRule>
  </conditionalFormatting>
  <dataValidations count="1">
    <dataValidation allowBlank="1" showInputMessage="1" showErrorMessage="1" errorTitle="Pokalmeldung" error="Es sind nur bis zu 2 Mannschaften zu melden. Vergleiche bitte die Pokalausschreibung." sqref="D11:J19" xr:uid="{E2E8B54E-93D7-49B9-9C74-F8024608FA1D}"/>
  </dataValidations>
  <hyperlinks>
    <hyperlink ref="V1" location="Startseite!A1" display="zurück zur Hauptseite" xr:uid="{2390AF3A-4D7C-462B-92E3-F8EF52CD1852}"/>
    <hyperlink ref="V5" location="'Pokal + SEN'!Druckbereich" display="vorherige Seite" xr:uid="{EBFC1259-3254-4145-8A10-BA702B14C38D}"/>
  </hyperlinks>
  <pageMargins left="0.31496062992125984" right="0.19685039370078741" top="0.78740157480314965" bottom="0.19685039370078741" header="0.39370078740157483" footer="0.39370078740157483"/>
  <pageSetup paperSize="9" orientation="portrait" blackAndWhite="1" r:id="rId1"/>
  <headerFooter alignWithMargins="0">
    <oddHeader>&amp;L&amp;22HBV-Meldebogen Saison 2026/27</oddHeader>
    <oddFooter>&amp;CSeite &amp;P von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AB83-0DF5-4AA4-9653-20440813DEE8}">
  <sheetPr>
    <tabColor rgb="FFFF0000"/>
  </sheetPr>
  <dimension ref="A1:L64"/>
  <sheetViews>
    <sheetView showGridLines="0" zoomScaleNormal="100" workbookViewId="0">
      <pane xSplit="1" ySplit="4" topLeftCell="B5" activePane="bottomRight" state="frozenSplit"/>
      <selection activeCell="B26" sqref="B26"/>
      <selection pane="topRight" activeCell="B26" sqref="B26"/>
      <selection pane="bottomLeft" activeCell="B26" sqref="B26"/>
      <selection pane="bottomRight" activeCell="B15" sqref="B15"/>
    </sheetView>
  </sheetViews>
  <sheetFormatPr baseColWidth="10" defaultRowHeight="13.2" x14ac:dyDescent="0.25"/>
  <cols>
    <col min="2" max="3" width="14" bestFit="1" customWidth="1"/>
    <col min="6" max="6" width="25" bestFit="1" customWidth="1"/>
    <col min="7" max="7" width="16.109375" bestFit="1" customWidth="1"/>
    <col min="8" max="8" width="13.6640625" bestFit="1" customWidth="1"/>
    <col min="9" max="9" width="12.88671875" bestFit="1" customWidth="1"/>
    <col min="10" max="10" width="12.33203125" bestFit="1" customWidth="1"/>
    <col min="11" max="11" width="12.88671875" bestFit="1" customWidth="1"/>
    <col min="12" max="12" width="12.33203125" bestFit="1" customWidth="1"/>
  </cols>
  <sheetData>
    <row r="1" spans="1:12" x14ac:dyDescent="0.25">
      <c r="B1">
        <v>2</v>
      </c>
      <c r="C1">
        <v>3</v>
      </c>
      <c r="D1">
        <v>4</v>
      </c>
      <c r="E1">
        <v>5</v>
      </c>
      <c r="F1">
        <v>6</v>
      </c>
      <c r="G1">
        <v>7</v>
      </c>
      <c r="H1">
        <v>8</v>
      </c>
      <c r="I1">
        <v>9</v>
      </c>
      <c r="J1">
        <v>10</v>
      </c>
      <c r="K1">
        <v>11</v>
      </c>
      <c r="L1">
        <v>12</v>
      </c>
    </row>
    <row r="3" spans="1:12" x14ac:dyDescent="0.25">
      <c r="I3" s="17" t="s">
        <v>22</v>
      </c>
      <c r="J3" s="17"/>
      <c r="K3" s="109" t="s">
        <v>13</v>
      </c>
      <c r="L3" s="109"/>
    </row>
    <row r="4" spans="1:12" x14ac:dyDescent="0.25">
      <c r="A4" t="s">
        <v>20</v>
      </c>
      <c r="B4" s="39" t="s">
        <v>345</v>
      </c>
      <c r="C4" s="39" t="s">
        <v>343</v>
      </c>
      <c r="D4" s="39" t="s">
        <v>304</v>
      </c>
      <c r="E4" s="39" t="s">
        <v>4</v>
      </c>
      <c r="F4" s="39" t="s">
        <v>21</v>
      </c>
      <c r="G4" t="s">
        <v>106</v>
      </c>
      <c r="H4" t="s">
        <v>107</v>
      </c>
      <c r="I4" t="s">
        <v>11</v>
      </c>
      <c r="J4" t="s">
        <v>12</v>
      </c>
      <c r="K4" t="s">
        <v>11</v>
      </c>
      <c r="L4" t="s">
        <v>12</v>
      </c>
    </row>
    <row r="5" spans="1:12" x14ac:dyDescent="0.25">
      <c r="A5" s="39" t="s">
        <v>346</v>
      </c>
      <c r="B5" s="39" t="str">
        <f>VLOOKUP("Team 1",'Pokal + SEN'!$M$12:$X$178,B$1,0)</f>
        <v/>
      </c>
      <c r="C5" s="39" t="str">
        <f>VLOOKUP("Team 1",'Pokal + SEN'!$M$12:$X$178,C$1,0)</f>
        <v/>
      </c>
      <c r="D5" s="39" t="str">
        <f>VLOOKUP("Team 1",'Pokal + SEN'!$M$12:$X$178,D$1,0)</f>
        <v/>
      </c>
      <c r="E5" s="39" t="str">
        <f>VLOOKUP("Team 1",'Pokal + SEN'!$M$12:$X$178,E$1,0)</f>
        <v/>
      </c>
      <c r="F5" s="39" t="str">
        <f>VLOOKUP("Team 1",'Pokal + SEN'!$M$12:$X$178,F$1,0)</f>
        <v/>
      </c>
      <c r="G5" s="39" t="str">
        <f>VLOOKUP("Team 1",'Pokal + SEN'!$M$12:$X$178,G$1,0)</f>
        <v/>
      </c>
      <c r="H5" s="39" t="str">
        <f>VLOOKUP("Team 1",'Pokal + SEN'!$M$12:$X$178,H$1,0)</f>
        <v/>
      </c>
      <c r="I5" s="39" t="str">
        <f>VLOOKUP("Team 1",'Pokal + SEN'!$M$12:$X$178,I$1,0)</f>
        <v/>
      </c>
      <c r="J5" s="39" t="str">
        <f>VLOOKUP("Team 1",'Pokal + SEN'!$M$12:$X$178,J$1,0)</f>
        <v/>
      </c>
      <c r="K5" s="39" t="str">
        <f>VLOOKUP("Team 1",'Pokal + SEN'!$M$12:$X$178,K$1,0)</f>
        <v/>
      </c>
      <c r="L5" s="39" t="str">
        <f>VLOOKUP("Team 1",'Pokal + SEN'!$M$12:$X$178,L$1,0)</f>
        <v/>
      </c>
    </row>
    <row r="6" spans="1:12" x14ac:dyDescent="0.25">
      <c r="A6" s="39" t="s">
        <v>347</v>
      </c>
      <c r="B6" s="39" t="str">
        <f>VLOOKUP("Team 2",'Pokal + SEN'!$M$12:$X$178,B$1,0)</f>
        <v/>
      </c>
      <c r="C6" s="39" t="str">
        <f>VLOOKUP("Team 2",'Pokal + SEN'!$M$12:$X$178,C$1,0)</f>
        <v/>
      </c>
      <c r="D6" s="39" t="str">
        <f>VLOOKUP("Team 2",'Pokal + SEN'!$M$12:$X$178,D$1,0)</f>
        <v/>
      </c>
      <c r="E6" s="39" t="str">
        <f>VLOOKUP("Team 2",'Pokal + SEN'!$M$12:$X$178,E$1,0)</f>
        <v/>
      </c>
      <c r="F6" s="39" t="str">
        <f>VLOOKUP("Team 2",'Pokal + SEN'!$M$12:$X$178,F$1,0)</f>
        <v/>
      </c>
      <c r="G6" s="39" t="str">
        <f>VLOOKUP("Team 2",'Pokal + SEN'!$M$12:$X$178,G$1,0)</f>
        <v/>
      </c>
      <c r="H6" s="39" t="str">
        <f>VLOOKUP("Team 2",'Pokal + SEN'!$M$12:$X$178,H$1,0)</f>
        <v/>
      </c>
      <c r="I6" s="39" t="str">
        <f>VLOOKUP("Team 2",'Pokal + SEN'!$M$12:$X$178,I$1,0)</f>
        <v/>
      </c>
      <c r="J6" s="39" t="str">
        <f>VLOOKUP("Team 2",'Pokal + SEN'!$M$12:$X$178,J$1,0)</f>
        <v/>
      </c>
      <c r="K6" s="39" t="str">
        <f>VLOOKUP("Team 2",'Pokal + SEN'!$M$12:$X$178,K$1,0)</f>
        <v/>
      </c>
      <c r="L6" s="39" t="str">
        <f>VLOOKUP("Team 2",'Pokal + SEN'!$M$12:$X$178,L$1,0)</f>
        <v/>
      </c>
    </row>
    <row r="7" spans="1:12" x14ac:dyDescent="0.25">
      <c r="A7" s="39" t="s">
        <v>348</v>
      </c>
      <c r="B7" s="39" t="str">
        <f>VLOOKUP("Team 3",'Pokal + SEN'!$M$12:$X$178,B$1,0)</f>
        <v/>
      </c>
      <c r="C7" s="39" t="str">
        <f>VLOOKUP("Team 3",'Pokal + SEN'!$M$12:$X$178,C$1,0)</f>
        <v/>
      </c>
      <c r="D7" s="39" t="str">
        <f>VLOOKUP("Team 3",'Pokal + SEN'!$M$12:$X$178,D$1,0)</f>
        <v/>
      </c>
      <c r="E7" s="39" t="str">
        <f>VLOOKUP("Team 3",'Pokal + SEN'!$M$12:$X$178,E$1,0)</f>
        <v/>
      </c>
      <c r="F7" s="39" t="str">
        <f>VLOOKUP("Team 3",'Pokal + SEN'!$M$12:$X$178,F$1,0)</f>
        <v/>
      </c>
      <c r="G7" s="39" t="str">
        <f>VLOOKUP("Team 3",'Pokal + SEN'!$M$12:$X$178,G$1,0)</f>
        <v/>
      </c>
      <c r="H7" s="39" t="str">
        <f>VLOOKUP("Team 3",'Pokal + SEN'!$M$12:$X$178,H$1,0)</f>
        <v/>
      </c>
      <c r="I7" s="39" t="str">
        <f>VLOOKUP("Team 3",'Pokal + SEN'!$M$12:$X$178,I$1,0)</f>
        <v/>
      </c>
      <c r="J7" s="39" t="str">
        <f>VLOOKUP("Team 3",'Pokal + SEN'!$M$12:$X$178,J$1,0)</f>
        <v/>
      </c>
      <c r="K7" s="39" t="str">
        <f>VLOOKUP("Team 3",'Pokal + SEN'!$M$12:$X$178,K$1,0)</f>
        <v/>
      </c>
      <c r="L7" s="39" t="str">
        <f>VLOOKUP("Team 3",'Pokal + SEN'!$M$12:$X$178,L$1,0)</f>
        <v/>
      </c>
    </row>
    <row r="8" spans="1:12" x14ac:dyDescent="0.25">
      <c r="A8" s="39" t="s">
        <v>349</v>
      </c>
      <c r="B8" s="39" t="str">
        <f>VLOOKUP("Team 4",'Pokal + SEN'!$M$12:$X$178,B$1,0)</f>
        <v/>
      </c>
      <c r="C8" s="39" t="str">
        <f>VLOOKUP("Team 4",'Pokal + SEN'!$M$12:$X$178,C$1,0)</f>
        <v/>
      </c>
      <c r="D8" s="39" t="str">
        <f>VLOOKUP("Team 4",'Pokal + SEN'!$M$12:$X$178,D$1,0)</f>
        <v/>
      </c>
      <c r="E8" s="39" t="str">
        <f>VLOOKUP("Team 4",'Pokal + SEN'!$M$12:$X$178,E$1,0)</f>
        <v/>
      </c>
      <c r="F8" s="39" t="str">
        <f>VLOOKUP("Team 4",'Pokal + SEN'!$M$12:$X$178,F$1,0)</f>
        <v/>
      </c>
      <c r="G8" s="39" t="str">
        <f>VLOOKUP("Team 4",'Pokal + SEN'!$M$12:$X$178,G$1,0)</f>
        <v/>
      </c>
      <c r="H8" s="39" t="str">
        <f>VLOOKUP("Team 4",'Pokal + SEN'!$M$12:$X$178,H$1,0)</f>
        <v/>
      </c>
      <c r="I8" s="39" t="str">
        <f>VLOOKUP("Team 4",'Pokal + SEN'!$M$12:$X$178,I$1,0)</f>
        <v/>
      </c>
      <c r="J8" s="39" t="str">
        <f>VLOOKUP("Team 4",'Pokal + SEN'!$M$12:$X$178,J$1,0)</f>
        <v/>
      </c>
      <c r="K8" s="39" t="str">
        <f>VLOOKUP("Team 4",'Pokal + SEN'!$M$12:$X$178,K$1,0)</f>
        <v/>
      </c>
      <c r="L8" s="39" t="str">
        <f>VLOOKUP("Team 4",'Pokal + SEN'!$M$12:$X$178,L$1,0)</f>
        <v/>
      </c>
    </row>
    <row r="9" spans="1:12" x14ac:dyDescent="0.25">
      <c r="A9" s="39" t="s">
        <v>350</v>
      </c>
      <c r="B9" s="39" t="str">
        <f>VLOOKUP("Team 5",'Pokal + SEN'!$M$12:$X$178,B$1,0)</f>
        <v/>
      </c>
      <c r="C9" s="39" t="str">
        <f>VLOOKUP("Team 5",'Pokal + SEN'!$M$12:$X$178,C$1,0)</f>
        <v/>
      </c>
      <c r="D9" s="39" t="str">
        <f>VLOOKUP("Team 5",'Pokal + SEN'!$M$12:$X$178,D$1,0)</f>
        <v/>
      </c>
      <c r="E9" s="39" t="str">
        <f>VLOOKUP("Team 5",'Pokal + SEN'!$M$12:$X$178,E$1,0)</f>
        <v/>
      </c>
      <c r="F9" s="39" t="str">
        <f>VLOOKUP("Team 5",'Pokal + SEN'!$M$12:$X$178,F$1,0)</f>
        <v/>
      </c>
      <c r="G9" s="39" t="str">
        <f>VLOOKUP("Team 5",'Pokal + SEN'!$M$12:$X$178,G$1,0)</f>
        <v/>
      </c>
      <c r="H9" s="39" t="str">
        <f>VLOOKUP("Team 5",'Pokal + SEN'!$M$12:$X$178,H$1,0)</f>
        <v/>
      </c>
      <c r="I9" s="39" t="str">
        <f>VLOOKUP("Team 5",'Pokal + SEN'!$M$12:$X$178,I$1,0)</f>
        <v/>
      </c>
      <c r="J9" s="39" t="str">
        <f>VLOOKUP("Team 5",'Pokal + SEN'!$M$12:$X$178,J$1,0)</f>
        <v/>
      </c>
      <c r="K9" s="39" t="str">
        <f>VLOOKUP("Team 5",'Pokal + SEN'!$M$12:$X$178,K$1,0)</f>
        <v/>
      </c>
      <c r="L9" s="39" t="str">
        <f>VLOOKUP("Team 5",'Pokal + SEN'!$M$12:$X$178,L$1,0)</f>
        <v/>
      </c>
    </row>
    <row r="10" spans="1:12" x14ac:dyDescent="0.25">
      <c r="A10" s="39" t="s">
        <v>351</v>
      </c>
      <c r="B10" s="39" t="str">
        <f>VLOOKUP("Team 6",'Pokal + SEN'!$M$12:$X$178,B$1,0)</f>
        <v/>
      </c>
      <c r="C10" s="39" t="str">
        <f>VLOOKUP("Team 6",'Pokal + SEN'!$M$12:$X$178,C$1,0)</f>
        <v/>
      </c>
      <c r="D10" s="39" t="str">
        <f>VLOOKUP("Team 6",'Pokal + SEN'!$M$12:$X$178,D$1,0)</f>
        <v/>
      </c>
      <c r="E10" s="39" t="str">
        <f>VLOOKUP("Team 6",'Pokal + SEN'!$M$12:$X$178,E$1,0)</f>
        <v/>
      </c>
      <c r="F10" s="39" t="str">
        <f>VLOOKUP("Team 6",'Pokal + SEN'!$M$12:$X$178,F$1,0)</f>
        <v/>
      </c>
      <c r="G10" s="39" t="str">
        <f>VLOOKUP("Team 6",'Pokal + SEN'!$M$12:$X$178,G$1,0)</f>
        <v/>
      </c>
      <c r="H10" s="39" t="str">
        <f>VLOOKUP("Team 6",'Pokal + SEN'!$M$12:$X$178,H$1,0)</f>
        <v/>
      </c>
      <c r="I10" s="39" t="str">
        <f>VLOOKUP("Team 6",'Pokal + SEN'!$M$12:$X$178,I$1,0)</f>
        <v/>
      </c>
      <c r="J10" s="39" t="str">
        <f>VLOOKUP("Team 6",'Pokal + SEN'!$M$12:$X$178,J$1,0)</f>
        <v/>
      </c>
      <c r="K10" s="39" t="str">
        <f>VLOOKUP("Team 6",'Pokal + SEN'!$M$12:$X$178,K$1,0)</f>
        <v/>
      </c>
      <c r="L10" s="39" t="str">
        <f>VLOOKUP("Team 6",'Pokal + SEN'!$M$12:$X$178,L$1,0)</f>
        <v/>
      </c>
    </row>
    <row r="11" spans="1:12" x14ac:dyDescent="0.25">
      <c r="A11" s="39" t="s">
        <v>360</v>
      </c>
      <c r="B11" s="39" t="str">
        <f>VLOOKUP("Team 7",'Pokal + SEN'!$M$12:$X$178,B$1,0)</f>
        <v/>
      </c>
      <c r="C11" s="39" t="str">
        <f>VLOOKUP("Team 7",'Pokal + SEN'!$M$12:$X$178,C$1,0)</f>
        <v/>
      </c>
      <c r="D11" s="39" t="str">
        <f>VLOOKUP("Team 7",'Pokal + SEN'!$M$12:$X$178,D$1,0)</f>
        <v/>
      </c>
      <c r="E11" s="39" t="str">
        <f>VLOOKUP("Team 7",'Pokal + SEN'!$M$12:$X$178,E$1,0)</f>
        <v/>
      </c>
      <c r="F11" s="39" t="str">
        <f>VLOOKUP("Team 7",'Pokal + SEN'!$M$12:$X$178,F$1,0)</f>
        <v/>
      </c>
      <c r="G11" s="39" t="str">
        <f>VLOOKUP("Team 7",'Pokal + SEN'!$M$12:$X$178,G$1,0)</f>
        <v/>
      </c>
      <c r="H11" s="39" t="str">
        <f>VLOOKUP("Team 7",'Pokal + SEN'!$M$12:$X$178,H$1,0)</f>
        <v/>
      </c>
      <c r="I11" s="39" t="str">
        <f>VLOOKUP("Team 7",'Pokal + SEN'!$M$12:$X$178,I$1,0)</f>
        <v/>
      </c>
      <c r="J11" s="39" t="str">
        <f>VLOOKUP("Team 7",'Pokal + SEN'!$M$12:$X$178,J$1,0)</f>
        <v/>
      </c>
      <c r="K11" s="39" t="str">
        <f>VLOOKUP("Team 7",'Pokal + SEN'!$M$12:$X$178,K$1,0)</f>
        <v/>
      </c>
      <c r="L11" s="39" t="str">
        <f>VLOOKUP("Team 7",'Pokal + SEN'!$M$12:$X$178,L$1,0)</f>
        <v/>
      </c>
    </row>
    <row r="12" spans="1:12" x14ac:dyDescent="0.25">
      <c r="A12" s="39" t="s">
        <v>361</v>
      </c>
      <c r="B12" s="39" t="str">
        <f>VLOOKUP("Team 8",'Pokal + SEN'!$M$12:$X$178,B$1,0)</f>
        <v/>
      </c>
      <c r="C12" s="39" t="str">
        <f>VLOOKUP("Team 8",'Pokal + SEN'!$M$12:$X$178,C$1,0)</f>
        <v/>
      </c>
      <c r="D12" s="39" t="str">
        <f>VLOOKUP("Team 8",'Pokal + SEN'!$M$12:$X$178,D$1,0)</f>
        <v/>
      </c>
      <c r="E12" s="39" t="str">
        <f>VLOOKUP("Team 8",'Pokal + SEN'!$M$12:$X$178,E$1,0)</f>
        <v/>
      </c>
      <c r="F12" s="39" t="str">
        <f>VLOOKUP("Team 8",'Pokal + SEN'!$M$12:$X$178,F$1,0)</f>
        <v/>
      </c>
      <c r="G12" s="39" t="str">
        <f>VLOOKUP("Team 8",'Pokal + SEN'!$M$12:$X$178,G$1,0)</f>
        <v/>
      </c>
      <c r="H12" s="39" t="str">
        <f>VLOOKUP("Team 8",'Pokal + SEN'!$M$12:$X$178,H$1,0)</f>
        <v/>
      </c>
      <c r="I12" s="39" t="str">
        <f>VLOOKUP("Team 8",'Pokal + SEN'!$M$12:$X$178,I$1,0)</f>
        <v/>
      </c>
      <c r="J12" s="39" t="str">
        <f>VLOOKUP("Team 8",'Pokal + SEN'!$M$12:$X$178,J$1,0)</f>
        <v/>
      </c>
      <c r="K12" s="39" t="str">
        <f>VLOOKUP("Team 8",'Pokal + SEN'!$M$12:$X$178,K$1,0)</f>
        <v/>
      </c>
      <c r="L12" s="39" t="str">
        <f>VLOOKUP("Team 8",'Pokal + SEN'!$M$12:$X$178,L$1,0)</f>
        <v/>
      </c>
    </row>
    <row r="13" spans="1:12" x14ac:dyDescent="0.25">
      <c r="A13" s="39" t="s">
        <v>362</v>
      </c>
      <c r="B13" s="39" t="str">
        <f>VLOOKUP("Team 9",'Pokal + SEN'!$M$12:$X$178,B$1,0)</f>
        <v/>
      </c>
      <c r="C13" s="39" t="str">
        <f>VLOOKUP("Team 9",'Pokal + SEN'!$M$12:$X$178,C$1,0)</f>
        <v/>
      </c>
      <c r="D13" s="39" t="str">
        <f>VLOOKUP("Team 9",'Pokal + SEN'!$M$12:$X$178,D$1,0)</f>
        <v/>
      </c>
      <c r="E13" s="39" t="str">
        <f>VLOOKUP("Team 9",'Pokal + SEN'!$M$12:$X$178,E$1,0)</f>
        <v/>
      </c>
      <c r="F13" s="39" t="str">
        <f>VLOOKUP("Team 9",'Pokal + SEN'!$M$12:$X$178,F$1,0)</f>
        <v/>
      </c>
      <c r="G13" s="39" t="str">
        <f>VLOOKUP("Team 9",'Pokal + SEN'!$M$12:$X$178,G$1,0)</f>
        <v/>
      </c>
      <c r="H13" s="39" t="str">
        <f>VLOOKUP("Team 9",'Pokal + SEN'!$M$12:$X$178,H$1,0)</f>
        <v/>
      </c>
      <c r="I13" s="39" t="str">
        <f>VLOOKUP("Team 9",'Pokal + SEN'!$M$12:$X$178,I$1,0)</f>
        <v/>
      </c>
      <c r="J13" s="39" t="str">
        <f>VLOOKUP("Team 9",'Pokal + SEN'!$M$12:$X$178,J$1,0)</f>
        <v/>
      </c>
      <c r="K13" s="39" t="str">
        <f>VLOOKUP("Team 9",'Pokal + SEN'!$M$12:$X$178,K$1,0)</f>
        <v/>
      </c>
      <c r="L13" s="39" t="str">
        <f>VLOOKUP("Team 9",'Pokal + SEN'!$M$12:$X$178,L$1,0)</f>
        <v/>
      </c>
    </row>
    <row r="14" spans="1:12" x14ac:dyDescent="0.25">
      <c r="A14" s="39" t="s">
        <v>363</v>
      </c>
      <c r="B14" s="39" t="str">
        <f>VLOOKUP("Team 10",'Pokal + SEN'!$M$12:$X$178,B$1,0)</f>
        <v/>
      </c>
      <c r="C14" s="39" t="str">
        <f>VLOOKUP("Team 10",'Pokal + SEN'!$M$12:$X$178,C$1,0)</f>
        <v/>
      </c>
      <c r="D14" s="39" t="str">
        <f>VLOOKUP("Team 10",'Pokal + SEN'!$M$12:$X$178,D$1,0)</f>
        <v/>
      </c>
      <c r="E14" s="39" t="str">
        <f>VLOOKUP("Team 10",'Pokal + SEN'!$M$12:$X$178,E$1,0)</f>
        <v/>
      </c>
      <c r="F14" s="39" t="str">
        <f>VLOOKUP("Team 10",'Pokal + SEN'!$M$12:$X$178,F$1,0)</f>
        <v/>
      </c>
      <c r="G14" s="39" t="str">
        <f>VLOOKUP("Team 10",'Pokal + SEN'!$M$12:$X$178,G$1,0)</f>
        <v/>
      </c>
      <c r="H14" s="39" t="str">
        <f>VLOOKUP("Team 10",'Pokal + SEN'!$M$12:$X$178,H$1,0)</f>
        <v/>
      </c>
      <c r="I14" s="39" t="str">
        <f>VLOOKUP("Team 10",'Pokal + SEN'!$M$12:$X$178,I$1,0)</f>
        <v/>
      </c>
      <c r="J14" s="39" t="str">
        <f>VLOOKUP("Team 10",'Pokal + SEN'!$M$12:$X$178,J$1,0)</f>
        <v/>
      </c>
      <c r="K14" s="39" t="str">
        <f>VLOOKUP("Team 10",'Pokal + SEN'!$M$12:$X$178,K$1,0)</f>
        <v/>
      </c>
      <c r="L14" s="39" t="str">
        <f>VLOOKUP("Team 10",'Pokal + SEN'!$M$12:$X$178,L$1,0)</f>
        <v/>
      </c>
    </row>
    <row r="15" spans="1:12" x14ac:dyDescent="0.25">
      <c r="A15" s="39">
        <v>1</v>
      </c>
      <c r="B15" s="39" t="str">
        <f>VLOOKUP("Team "&amp;$A15,'Alle (außer Sonder)'!$L$12:$W$698,B$1,0)</f>
        <v/>
      </c>
      <c r="C15" s="39" t="str">
        <f>VLOOKUP("Team "&amp;$A15,'Alle (außer Sonder)'!$L$12:$W$698,C$1,0)</f>
        <v/>
      </c>
      <c r="D15" s="39" t="str">
        <f>VLOOKUP("Team "&amp;$A15,'Alle (außer Sonder)'!$L$12:$W$698,D$1,0)</f>
        <v/>
      </c>
      <c r="E15" s="39" t="str">
        <f>VLOOKUP("Team "&amp;$A15,'Alle (außer Sonder)'!$L$12:$W$698,E$1,0)</f>
        <v/>
      </c>
      <c r="F15" s="39" t="str">
        <f>VLOOKUP("Team "&amp;$A15,'Alle (außer Sonder)'!$L$12:$W$698,F$1,0)</f>
        <v/>
      </c>
      <c r="G15" s="39"/>
      <c r="H15" s="39"/>
      <c r="I15" s="39" t="str">
        <f>VLOOKUP("Team "&amp;$A15,'Alle (außer Sonder)'!$L$12:$W$698,I$1,0)</f>
        <v/>
      </c>
      <c r="J15" s="39" t="str">
        <f>VLOOKUP("Team "&amp;$A15,'Alle (außer Sonder)'!$L$12:$W$698,J$1,0)</f>
        <v/>
      </c>
      <c r="K15" s="39" t="str">
        <f>VLOOKUP("Team "&amp;$A15,'Alle (außer Sonder)'!$L$12:$W$698,K$1,0)</f>
        <v/>
      </c>
      <c r="L15" s="39" t="str">
        <f>VLOOKUP("Team "&amp;$A15,'Alle (außer Sonder)'!$L$12:$W$698,L$1,0)</f>
        <v/>
      </c>
    </row>
    <row r="16" spans="1:12" x14ac:dyDescent="0.25">
      <c r="A16">
        <f>A15+1</f>
        <v>2</v>
      </c>
      <c r="B16" s="39" t="str">
        <f>VLOOKUP("Team "&amp;$A16,'Alle (außer Sonder)'!$L$12:$W$698,B$1,0)</f>
        <v/>
      </c>
      <c r="C16" s="39" t="str">
        <f>VLOOKUP("Team "&amp;$A16,'Alle (außer Sonder)'!$L$12:$W$698,C$1,0)</f>
        <v/>
      </c>
      <c r="D16" s="39" t="str">
        <f>VLOOKUP("Team "&amp;$A16,'Alle (außer Sonder)'!$L$12:$W$698,D$1,0)</f>
        <v/>
      </c>
      <c r="E16" s="39" t="str">
        <f>VLOOKUP("Team "&amp;$A16,'Alle (außer Sonder)'!$L$12:$W$698,E$1,0)</f>
        <v/>
      </c>
      <c r="F16" s="39" t="str">
        <f>VLOOKUP("Team "&amp;$A16,'Alle (außer Sonder)'!$L$12:$W$698,F$1,0)</f>
        <v/>
      </c>
      <c r="G16" s="39"/>
      <c r="H16" s="39"/>
      <c r="I16" s="39" t="str">
        <f>VLOOKUP("Team "&amp;$A16,'Alle (außer Sonder)'!$L$12:$W$698,I$1,0)</f>
        <v/>
      </c>
      <c r="J16" s="39" t="str">
        <f>VLOOKUP("Team "&amp;$A16,'Alle (außer Sonder)'!$L$12:$W$698,J$1,0)</f>
        <v/>
      </c>
      <c r="K16" s="39" t="str">
        <f>VLOOKUP("Team "&amp;$A16,'Alle (außer Sonder)'!$L$12:$W$698,K$1,0)</f>
        <v/>
      </c>
      <c r="L16" s="39" t="str">
        <f>VLOOKUP("Team "&amp;$A16,'Alle (außer Sonder)'!$L$12:$W$698,L$1,0)</f>
        <v/>
      </c>
    </row>
    <row r="17" spans="1:12" x14ac:dyDescent="0.25">
      <c r="A17">
        <f t="shared" ref="A17:A64" si="0">A16+1</f>
        <v>3</v>
      </c>
      <c r="B17" s="39" t="str">
        <f>VLOOKUP("Team "&amp;$A17,'Alle (außer Sonder)'!$L$12:$W$698,B$1,0)</f>
        <v/>
      </c>
      <c r="C17" s="39" t="str">
        <f>VLOOKUP("Team "&amp;$A17,'Alle (außer Sonder)'!$L$12:$W$698,C$1,0)</f>
        <v/>
      </c>
      <c r="D17" s="39" t="str">
        <f>VLOOKUP("Team "&amp;$A17,'Alle (außer Sonder)'!$L$12:$W$698,D$1,0)</f>
        <v/>
      </c>
      <c r="E17" s="39" t="str">
        <f>VLOOKUP("Team "&amp;$A17,'Alle (außer Sonder)'!$L$12:$W$698,E$1,0)</f>
        <v/>
      </c>
      <c r="F17" s="39" t="str">
        <f>VLOOKUP("Team "&amp;$A17,'Alle (außer Sonder)'!$L$12:$W$698,F$1,0)</f>
        <v/>
      </c>
      <c r="G17" s="39"/>
      <c r="H17" s="39"/>
      <c r="I17" s="39" t="str">
        <f>VLOOKUP("Team "&amp;$A17,'Alle (außer Sonder)'!$L$12:$W$698,I$1,0)</f>
        <v/>
      </c>
      <c r="J17" s="39" t="str">
        <f>VLOOKUP("Team "&amp;$A17,'Alle (außer Sonder)'!$L$12:$W$698,J$1,0)</f>
        <v/>
      </c>
      <c r="K17" s="39" t="str">
        <f>VLOOKUP("Team "&amp;$A17,'Alle (außer Sonder)'!$L$12:$W$698,K$1,0)</f>
        <v/>
      </c>
      <c r="L17" s="39" t="str">
        <f>VLOOKUP("Team "&amp;$A17,'Alle (außer Sonder)'!$L$12:$W$698,L$1,0)</f>
        <v/>
      </c>
    </row>
    <row r="18" spans="1:12" x14ac:dyDescent="0.25">
      <c r="A18">
        <f t="shared" si="0"/>
        <v>4</v>
      </c>
      <c r="B18" s="39" t="str">
        <f>VLOOKUP("Team "&amp;$A18,'Alle (außer Sonder)'!$L$12:$W$698,B$1,0)</f>
        <v/>
      </c>
      <c r="C18" s="39" t="str">
        <f>VLOOKUP("Team "&amp;$A18,'Alle (außer Sonder)'!$L$12:$W$698,C$1,0)</f>
        <v/>
      </c>
      <c r="D18" s="39" t="str">
        <f>VLOOKUP("Team "&amp;$A18,'Alle (außer Sonder)'!$L$12:$W$698,D$1,0)</f>
        <v/>
      </c>
      <c r="E18" s="39" t="str">
        <f>VLOOKUP("Team "&amp;$A18,'Alle (außer Sonder)'!$L$12:$W$698,E$1,0)</f>
        <v/>
      </c>
      <c r="F18" s="39" t="str">
        <f>VLOOKUP("Team "&amp;$A18,'Alle (außer Sonder)'!$L$12:$W$698,F$1,0)</f>
        <v/>
      </c>
      <c r="G18" s="39"/>
      <c r="H18" s="39"/>
      <c r="I18" s="39" t="str">
        <f>VLOOKUP("Team "&amp;$A18,'Alle (außer Sonder)'!$L$12:$W$698,I$1,0)</f>
        <v/>
      </c>
      <c r="J18" s="39" t="str">
        <f>VLOOKUP("Team "&amp;$A18,'Alle (außer Sonder)'!$L$12:$W$698,J$1,0)</f>
        <v/>
      </c>
      <c r="K18" s="39" t="str">
        <f>VLOOKUP("Team "&amp;$A18,'Alle (außer Sonder)'!$L$12:$W$698,K$1,0)</f>
        <v/>
      </c>
      <c r="L18" s="39" t="str">
        <f>VLOOKUP("Team "&amp;$A18,'Alle (außer Sonder)'!$L$12:$W$698,L$1,0)</f>
        <v/>
      </c>
    </row>
    <row r="19" spans="1:12" x14ac:dyDescent="0.25">
      <c r="A19">
        <f t="shared" si="0"/>
        <v>5</v>
      </c>
      <c r="B19" s="39" t="str">
        <f>VLOOKUP("Team "&amp;$A19,'Alle (außer Sonder)'!$L$12:$W$698,B$1,0)</f>
        <v/>
      </c>
      <c r="C19" s="39" t="str">
        <f>VLOOKUP("Team "&amp;$A19,'Alle (außer Sonder)'!$L$12:$W$698,C$1,0)</f>
        <v/>
      </c>
      <c r="D19" s="39" t="str">
        <f>VLOOKUP("Team "&amp;$A19,'Alle (außer Sonder)'!$L$12:$W$698,D$1,0)</f>
        <v/>
      </c>
      <c r="E19" s="39" t="str">
        <f>VLOOKUP("Team "&amp;$A19,'Alle (außer Sonder)'!$L$12:$W$698,E$1,0)</f>
        <v/>
      </c>
      <c r="F19" s="39" t="str">
        <f>VLOOKUP("Team "&amp;$A19,'Alle (außer Sonder)'!$L$12:$W$698,F$1,0)</f>
        <v/>
      </c>
      <c r="G19" s="39"/>
      <c r="H19" s="39"/>
      <c r="I19" s="39" t="str">
        <f>VLOOKUP("Team "&amp;$A19,'Alle (außer Sonder)'!$L$12:$W$698,I$1,0)</f>
        <v/>
      </c>
      <c r="J19" s="39" t="str">
        <f>VLOOKUP("Team "&amp;$A19,'Alle (außer Sonder)'!$L$12:$W$698,J$1,0)</f>
        <v/>
      </c>
      <c r="K19" s="39" t="str">
        <f>VLOOKUP("Team "&amp;$A19,'Alle (außer Sonder)'!$L$12:$W$698,K$1,0)</f>
        <v/>
      </c>
      <c r="L19" s="39" t="str">
        <f>VLOOKUP("Team "&amp;$A19,'Alle (außer Sonder)'!$L$12:$W$698,L$1,0)</f>
        <v/>
      </c>
    </row>
    <row r="20" spans="1:12" x14ac:dyDescent="0.25">
      <c r="A20">
        <f t="shared" si="0"/>
        <v>6</v>
      </c>
      <c r="B20" s="39" t="str">
        <f>VLOOKUP("Team "&amp;$A20,'Alle (außer Sonder)'!$L$12:$W$698,B$1,0)</f>
        <v/>
      </c>
      <c r="C20" s="39" t="str">
        <f>VLOOKUP("Team "&amp;$A20,'Alle (außer Sonder)'!$L$12:$W$698,C$1,0)</f>
        <v/>
      </c>
      <c r="D20" s="39" t="str">
        <f>VLOOKUP("Team "&amp;$A20,'Alle (außer Sonder)'!$L$12:$W$698,D$1,0)</f>
        <v/>
      </c>
      <c r="E20" s="39" t="str">
        <f>VLOOKUP("Team "&amp;$A20,'Alle (außer Sonder)'!$L$12:$W$698,E$1,0)</f>
        <v/>
      </c>
      <c r="F20" s="39" t="str">
        <f>VLOOKUP("Team "&amp;$A20,'Alle (außer Sonder)'!$L$12:$W$698,F$1,0)</f>
        <v/>
      </c>
      <c r="G20" s="39"/>
      <c r="H20" s="39"/>
      <c r="I20" s="39" t="str">
        <f>VLOOKUP("Team "&amp;$A20,'Alle (außer Sonder)'!$L$12:$W$698,I$1,0)</f>
        <v/>
      </c>
      <c r="J20" s="39" t="str">
        <f>VLOOKUP("Team "&amp;$A20,'Alle (außer Sonder)'!$L$12:$W$698,J$1,0)</f>
        <v/>
      </c>
      <c r="K20" s="39" t="str">
        <f>VLOOKUP("Team "&amp;$A20,'Alle (außer Sonder)'!$L$12:$W$698,K$1,0)</f>
        <v/>
      </c>
      <c r="L20" s="39" t="str">
        <f>VLOOKUP("Team "&amp;$A20,'Alle (außer Sonder)'!$L$12:$W$698,L$1,0)</f>
        <v/>
      </c>
    </row>
    <row r="21" spans="1:12" x14ac:dyDescent="0.25">
      <c r="A21">
        <f t="shared" si="0"/>
        <v>7</v>
      </c>
      <c r="B21" s="39" t="str">
        <f>VLOOKUP("Team "&amp;$A21,'Alle (außer Sonder)'!$L$12:$W$698,B$1,0)</f>
        <v/>
      </c>
      <c r="C21" s="39" t="str">
        <f>VLOOKUP("Team "&amp;$A21,'Alle (außer Sonder)'!$L$12:$W$698,C$1,0)</f>
        <v/>
      </c>
      <c r="D21" s="39" t="str">
        <f>VLOOKUP("Team "&amp;$A21,'Alle (außer Sonder)'!$L$12:$W$698,D$1,0)</f>
        <v/>
      </c>
      <c r="E21" s="39" t="str">
        <f>VLOOKUP("Team "&amp;$A21,'Alle (außer Sonder)'!$L$12:$W$698,E$1,0)</f>
        <v/>
      </c>
      <c r="F21" s="39" t="str">
        <f>VLOOKUP("Team "&amp;$A21,'Alle (außer Sonder)'!$L$12:$W$698,F$1,0)</f>
        <v/>
      </c>
      <c r="G21" s="39"/>
      <c r="H21" s="39"/>
      <c r="I21" s="39" t="str">
        <f>VLOOKUP("Team "&amp;$A21,'Alle (außer Sonder)'!$L$12:$W$698,I$1,0)</f>
        <v/>
      </c>
      <c r="J21" s="39" t="str">
        <f>VLOOKUP("Team "&amp;$A21,'Alle (außer Sonder)'!$L$12:$W$698,J$1,0)</f>
        <v/>
      </c>
      <c r="K21" s="39" t="str">
        <f>VLOOKUP("Team "&amp;$A21,'Alle (außer Sonder)'!$L$12:$W$698,K$1,0)</f>
        <v/>
      </c>
      <c r="L21" s="39" t="str">
        <f>VLOOKUP("Team "&amp;$A21,'Alle (außer Sonder)'!$L$12:$W$698,L$1,0)</f>
        <v/>
      </c>
    </row>
    <row r="22" spans="1:12" x14ac:dyDescent="0.25">
      <c r="A22">
        <f t="shared" si="0"/>
        <v>8</v>
      </c>
      <c r="B22" s="39" t="str">
        <f>VLOOKUP("Team "&amp;$A22,'Alle (außer Sonder)'!$L$12:$W$698,B$1,0)</f>
        <v/>
      </c>
      <c r="C22" s="39" t="str">
        <f>VLOOKUP("Team "&amp;$A22,'Alle (außer Sonder)'!$L$12:$W$698,C$1,0)</f>
        <v/>
      </c>
      <c r="D22" s="39" t="str">
        <f>VLOOKUP("Team "&amp;$A22,'Alle (außer Sonder)'!$L$12:$W$698,D$1,0)</f>
        <v/>
      </c>
      <c r="E22" s="39" t="str">
        <f>VLOOKUP("Team "&amp;$A22,'Alle (außer Sonder)'!$L$12:$W$698,E$1,0)</f>
        <v/>
      </c>
      <c r="F22" s="39" t="str">
        <f>VLOOKUP("Team "&amp;$A22,'Alle (außer Sonder)'!$L$12:$W$698,F$1,0)</f>
        <v/>
      </c>
      <c r="G22" s="39"/>
      <c r="H22" s="39"/>
      <c r="I22" s="39" t="str">
        <f>VLOOKUP("Team "&amp;$A22,'Alle (außer Sonder)'!$L$12:$W$698,I$1,0)</f>
        <v/>
      </c>
      <c r="J22" s="39" t="str">
        <f>VLOOKUP("Team "&amp;$A22,'Alle (außer Sonder)'!$L$12:$W$698,J$1,0)</f>
        <v/>
      </c>
      <c r="K22" s="39" t="str">
        <f>VLOOKUP("Team "&amp;$A22,'Alle (außer Sonder)'!$L$12:$W$698,K$1,0)</f>
        <v/>
      </c>
      <c r="L22" s="39" t="str">
        <f>VLOOKUP("Team "&amp;$A22,'Alle (außer Sonder)'!$L$12:$W$698,L$1,0)</f>
        <v/>
      </c>
    </row>
    <row r="23" spans="1:12" x14ac:dyDescent="0.25">
      <c r="A23">
        <f t="shared" si="0"/>
        <v>9</v>
      </c>
      <c r="B23" s="39" t="str">
        <f>VLOOKUP("Team "&amp;$A23,'Alle (außer Sonder)'!$L$12:$W$698,B$1,0)</f>
        <v/>
      </c>
      <c r="C23" s="39" t="str">
        <f>VLOOKUP("Team "&amp;$A23,'Alle (außer Sonder)'!$L$12:$W$698,C$1,0)</f>
        <v/>
      </c>
      <c r="D23" s="39" t="str">
        <f>VLOOKUP("Team "&amp;$A23,'Alle (außer Sonder)'!$L$12:$W$698,D$1,0)</f>
        <v/>
      </c>
      <c r="E23" s="39" t="str">
        <f>VLOOKUP("Team "&amp;$A23,'Alle (außer Sonder)'!$L$12:$W$698,E$1,0)</f>
        <v/>
      </c>
      <c r="F23" s="39" t="str">
        <f>VLOOKUP("Team "&amp;$A23,'Alle (außer Sonder)'!$L$12:$W$698,F$1,0)</f>
        <v/>
      </c>
      <c r="G23" s="39"/>
      <c r="H23" s="39"/>
      <c r="I23" s="39" t="str">
        <f>VLOOKUP("Team "&amp;$A23,'Alle (außer Sonder)'!$L$12:$W$698,I$1,0)</f>
        <v/>
      </c>
      <c r="J23" s="39" t="str">
        <f>VLOOKUP("Team "&amp;$A23,'Alle (außer Sonder)'!$L$12:$W$698,J$1,0)</f>
        <v/>
      </c>
      <c r="K23" s="39" t="str">
        <f>VLOOKUP("Team "&amp;$A23,'Alle (außer Sonder)'!$L$12:$W$698,K$1,0)</f>
        <v/>
      </c>
      <c r="L23" s="39" t="str">
        <f>VLOOKUP("Team "&amp;$A23,'Alle (außer Sonder)'!$L$12:$W$698,L$1,0)</f>
        <v/>
      </c>
    </row>
    <row r="24" spans="1:12" x14ac:dyDescent="0.25">
      <c r="A24">
        <f t="shared" si="0"/>
        <v>10</v>
      </c>
      <c r="B24" s="39" t="str">
        <f>VLOOKUP("Team "&amp;$A24,'Alle (außer Sonder)'!$L$12:$W$698,B$1,0)</f>
        <v/>
      </c>
      <c r="C24" s="39" t="str">
        <f>VLOOKUP("Team "&amp;$A24,'Alle (außer Sonder)'!$L$12:$W$698,C$1,0)</f>
        <v/>
      </c>
      <c r="D24" s="39" t="str">
        <f>VLOOKUP("Team "&amp;$A24,'Alle (außer Sonder)'!$L$12:$W$698,D$1,0)</f>
        <v/>
      </c>
      <c r="E24" s="39" t="str">
        <f>VLOOKUP("Team "&amp;$A24,'Alle (außer Sonder)'!$L$12:$W$698,E$1,0)</f>
        <v/>
      </c>
      <c r="F24" s="39" t="str">
        <f>VLOOKUP("Team "&amp;$A24,'Alle (außer Sonder)'!$L$12:$W$698,F$1,0)</f>
        <v/>
      </c>
      <c r="G24" s="39"/>
      <c r="H24" s="39"/>
      <c r="I24" s="39" t="str">
        <f>VLOOKUP("Team "&amp;$A24,'Alle (außer Sonder)'!$L$12:$W$698,I$1,0)</f>
        <v/>
      </c>
      <c r="J24" s="39" t="str">
        <f>VLOOKUP("Team "&amp;$A24,'Alle (außer Sonder)'!$L$12:$W$698,J$1,0)</f>
        <v/>
      </c>
      <c r="K24" s="39" t="str">
        <f>VLOOKUP("Team "&amp;$A24,'Alle (außer Sonder)'!$L$12:$W$698,K$1,0)</f>
        <v/>
      </c>
      <c r="L24" s="39" t="str">
        <f>VLOOKUP("Team "&amp;$A24,'Alle (außer Sonder)'!$L$12:$W$698,L$1,0)</f>
        <v/>
      </c>
    </row>
    <row r="25" spans="1:12" x14ac:dyDescent="0.25">
      <c r="A25">
        <f t="shared" si="0"/>
        <v>11</v>
      </c>
      <c r="B25" s="39" t="str">
        <f>VLOOKUP("Team "&amp;$A25,'Alle (außer Sonder)'!$L$12:$W$698,B$1,0)</f>
        <v/>
      </c>
      <c r="C25" s="39" t="str">
        <f>VLOOKUP("Team "&amp;$A25,'Alle (außer Sonder)'!$L$12:$W$698,C$1,0)</f>
        <v/>
      </c>
      <c r="D25" s="39" t="str">
        <f>VLOOKUP("Team "&amp;$A25,'Alle (außer Sonder)'!$L$12:$W$698,D$1,0)</f>
        <v/>
      </c>
      <c r="E25" s="39" t="str">
        <f>VLOOKUP("Team "&amp;$A25,'Alle (außer Sonder)'!$L$12:$W$698,E$1,0)</f>
        <v/>
      </c>
      <c r="F25" s="39" t="str">
        <f>VLOOKUP("Team "&amp;$A25,'Alle (außer Sonder)'!$L$12:$W$698,F$1,0)</f>
        <v/>
      </c>
      <c r="G25" s="39"/>
      <c r="H25" s="39"/>
      <c r="I25" s="39" t="str">
        <f>VLOOKUP("Team "&amp;$A25,'Alle (außer Sonder)'!$L$12:$W$698,I$1,0)</f>
        <v/>
      </c>
      <c r="J25" s="39" t="str">
        <f>VLOOKUP("Team "&amp;$A25,'Alle (außer Sonder)'!$L$12:$W$698,J$1,0)</f>
        <v/>
      </c>
      <c r="K25" s="39" t="str">
        <f>VLOOKUP("Team "&amp;$A25,'Alle (außer Sonder)'!$L$12:$W$698,K$1,0)</f>
        <v/>
      </c>
      <c r="L25" s="39" t="str">
        <f>VLOOKUP("Team "&amp;$A25,'Alle (außer Sonder)'!$L$12:$W$698,L$1,0)</f>
        <v/>
      </c>
    </row>
    <row r="26" spans="1:12" x14ac:dyDescent="0.25">
      <c r="A26">
        <f t="shared" si="0"/>
        <v>12</v>
      </c>
      <c r="B26" s="39" t="str">
        <f>VLOOKUP("Team "&amp;$A26,'Alle (außer Sonder)'!$L$12:$W$698,B$1,0)</f>
        <v/>
      </c>
      <c r="C26" s="39" t="str">
        <f>VLOOKUP("Team "&amp;$A26,'Alle (außer Sonder)'!$L$12:$W$698,C$1,0)</f>
        <v/>
      </c>
      <c r="D26" s="39" t="str">
        <f>VLOOKUP("Team "&amp;$A26,'Alle (außer Sonder)'!$L$12:$W$698,D$1,0)</f>
        <v/>
      </c>
      <c r="E26" s="39" t="str">
        <f>VLOOKUP("Team "&amp;$A26,'Alle (außer Sonder)'!$L$12:$W$698,E$1,0)</f>
        <v/>
      </c>
      <c r="F26" s="39" t="str">
        <f>VLOOKUP("Team "&amp;$A26,'Alle (außer Sonder)'!$L$12:$W$698,F$1,0)</f>
        <v/>
      </c>
      <c r="G26" s="39"/>
      <c r="H26" s="39"/>
      <c r="I26" s="39" t="str">
        <f>VLOOKUP("Team "&amp;$A26,'Alle (außer Sonder)'!$L$12:$W$698,I$1,0)</f>
        <v/>
      </c>
      <c r="J26" s="39" t="str">
        <f>VLOOKUP("Team "&amp;$A26,'Alle (außer Sonder)'!$L$12:$W$698,J$1,0)</f>
        <v/>
      </c>
      <c r="K26" s="39" t="str">
        <f>VLOOKUP("Team "&amp;$A26,'Alle (außer Sonder)'!$L$12:$W$698,K$1,0)</f>
        <v/>
      </c>
      <c r="L26" s="39" t="str">
        <f>VLOOKUP("Team "&amp;$A26,'Alle (außer Sonder)'!$L$12:$W$698,L$1,0)</f>
        <v/>
      </c>
    </row>
    <row r="27" spans="1:12" x14ac:dyDescent="0.25">
      <c r="A27">
        <f t="shared" si="0"/>
        <v>13</v>
      </c>
      <c r="B27" s="39" t="str">
        <f>VLOOKUP("Team "&amp;$A27,'Alle (außer Sonder)'!$L$12:$W$698,B$1,0)</f>
        <v/>
      </c>
      <c r="C27" s="39" t="str">
        <f>VLOOKUP("Team "&amp;$A27,'Alle (außer Sonder)'!$L$12:$W$698,C$1,0)</f>
        <v/>
      </c>
      <c r="D27" s="39" t="str">
        <f>VLOOKUP("Team "&amp;$A27,'Alle (außer Sonder)'!$L$12:$W$698,D$1,0)</f>
        <v/>
      </c>
      <c r="E27" s="39" t="str">
        <f>VLOOKUP("Team "&amp;$A27,'Alle (außer Sonder)'!$L$12:$W$698,E$1,0)</f>
        <v/>
      </c>
      <c r="F27" s="39" t="str">
        <f>VLOOKUP("Team "&amp;$A27,'Alle (außer Sonder)'!$L$12:$W$698,F$1,0)</f>
        <v/>
      </c>
      <c r="G27" s="39"/>
      <c r="H27" s="39"/>
      <c r="I27" s="39" t="str">
        <f>VLOOKUP("Team "&amp;$A27,'Alle (außer Sonder)'!$L$12:$W$698,I$1,0)</f>
        <v/>
      </c>
      <c r="J27" s="39" t="str">
        <f>VLOOKUP("Team "&amp;$A27,'Alle (außer Sonder)'!$L$12:$W$698,J$1,0)</f>
        <v/>
      </c>
      <c r="K27" s="39" t="str">
        <f>VLOOKUP("Team "&amp;$A27,'Alle (außer Sonder)'!$L$12:$W$698,K$1,0)</f>
        <v/>
      </c>
      <c r="L27" s="39" t="str">
        <f>VLOOKUP("Team "&amp;$A27,'Alle (außer Sonder)'!$L$12:$W$698,L$1,0)</f>
        <v/>
      </c>
    </row>
    <row r="28" spans="1:12" x14ac:dyDescent="0.25">
      <c r="A28">
        <f t="shared" si="0"/>
        <v>14</v>
      </c>
      <c r="B28" s="39" t="str">
        <f>VLOOKUP("Team "&amp;$A28,'Alle (außer Sonder)'!$L$12:$W$698,B$1,0)</f>
        <v/>
      </c>
      <c r="C28" s="39" t="str">
        <f>VLOOKUP("Team "&amp;$A28,'Alle (außer Sonder)'!$L$12:$W$698,C$1,0)</f>
        <v/>
      </c>
      <c r="D28" s="39" t="str">
        <f>VLOOKUP("Team "&amp;$A28,'Alle (außer Sonder)'!$L$12:$W$698,D$1,0)</f>
        <v/>
      </c>
      <c r="E28" s="39" t="str">
        <f>VLOOKUP("Team "&amp;$A28,'Alle (außer Sonder)'!$L$12:$W$698,E$1,0)</f>
        <v/>
      </c>
      <c r="F28" s="39" t="str">
        <f>VLOOKUP("Team "&amp;$A28,'Alle (außer Sonder)'!$L$12:$W$698,F$1,0)</f>
        <v/>
      </c>
      <c r="G28" s="39"/>
      <c r="H28" s="39"/>
      <c r="I28" s="39" t="str">
        <f>VLOOKUP("Team "&amp;$A28,'Alle (außer Sonder)'!$L$12:$W$698,I$1,0)</f>
        <v/>
      </c>
      <c r="J28" s="39" t="str">
        <f>VLOOKUP("Team "&amp;$A28,'Alle (außer Sonder)'!$L$12:$W$698,J$1,0)</f>
        <v/>
      </c>
      <c r="K28" s="39" t="str">
        <f>VLOOKUP("Team "&amp;$A28,'Alle (außer Sonder)'!$L$12:$W$698,K$1,0)</f>
        <v/>
      </c>
      <c r="L28" s="39" t="str">
        <f>VLOOKUP("Team "&amp;$A28,'Alle (außer Sonder)'!$L$12:$W$698,L$1,0)</f>
        <v/>
      </c>
    </row>
    <row r="29" spans="1:12" x14ac:dyDescent="0.25">
      <c r="A29">
        <f t="shared" si="0"/>
        <v>15</v>
      </c>
      <c r="B29" s="39" t="str">
        <f>VLOOKUP("Team "&amp;$A29,'Alle (außer Sonder)'!$L$12:$W$698,B$1,0)</f>
        <v/>
      </c>
      <c r="C29" s="39" t="str">
        <f>VLOOKUP("Team "&amp;$A29,'Alle (außer Sonder)'!$L$12:$W$698,C$1,0)</f>
        <v/>
      </c>
      <c r="D29" s="39" t="str">
        <f>VLOOKUP("Team "&amp;$A29,'Alle (außer Sonder)'!$L$12:$W$698,D$1,0)</f>
        <v/>
      </c>
      <c r="E29" s="39" t="str">
        <f>VLOOKUP("Team "&amp;$A29,'Alle (außer Sonder)'!$L$12:$W$698,E$1,0)</f>
        <v/>
      </c>
      <c r="F29" s="39" t="str">
        <f>VLOOKUP("Team "&amp;$A29,'Alle (außer Sonder)'!$L$12:$W$698,F$1,0)</f>
        <v/>
      </c>
      <c r="G29" s="39"/>
      <c r="H29" s="39"/>
      <c r="I29" s="39" t="str">
        <f>VLOOKUP("Team "&amp;$A29,'Alle (außer Sonder)'!$L$12:$W$698,I$1,0)</f>
        <v/>
      </c>
      <c r="J29" s="39" t="str">
        <f>VLOOKUP("Team "&amp;$A29,'Alle (außer Sonder)'!$L$12:$W$698,J$1,0)</f>
        <v/>
      </c>
      <c r="K29" s="39" t="str">
        <f>VLOOKUP("Team "&amp;$A29,'Alle (außer Sonder)'!$L$12:$W$698,K$1,0)</f>
        <v/>
      </c>
      <c r="L29" s="39" t="str">
        <f>VLOOKUP("Team "&amp;$A29,'Alle (außer Sonder)'!$L$12:$W$698,L$1,0)</f>
        <v/>
      </c>
    </row>
    <row r="30" spans="1:12" x14ac:dyDescent="0.25">
      <c r="A30">
        <f t="shared" si="0"/>
        <v>16</v>
      </c>
      <c r="B30" s="39" t="str">
        <f>VLOOKUP("Team "&amp;$A30,'Alle (außer Sonder)'!$L$12:$W$698,B$1,0)</f>
        <v/>
      </c>
      <c r="C30" s="39" t="str">
        <f>VLOOKUP("Team "&amp;$A30,'Alle (außer Sonder)'!$L$12:$W$698,C$1,0)</f>
        <v/>
      </c>
      <c r="D30" s="39" t="str">
        <f>VLOOKUP("Team "&amp;$A30,'Alle (außer Sonder)'!$L$12:$W$698,D$1,0)</f>
        <v/>
      </c>
      <c r="E30" s="39" t="str">
        <f>VLOOKUP("Team "&amp;$A30,'Alle (außer Sonder)'!$L$12:$W$698,E$1,0)</f>
        <v/>
      </c>
      <c r="F30" s="39" t="str">
        <f>VLOOKUP("Team "&amp;$A30,'Alle (außer Sonder)'!$L$12:$W$698,F$1,0)</f>
        <v/>
      </c>
      <c r="G30" s="39"/>
      <c r="H30" s="39"/>
      <c r="I30" s="39" t="str">
        <f>VLOOKUP("Team "&amp;$A30,'Alle (außer Sonder)'!$L$12:$W$698,I$1,0)</f>
        <v/>
      </c>
      <c r="J30" s="39" t="str">
        <f>VLOOKUP("Team "&amp;$A30,'Alle (außer Sonder)'!$L$12:$W$698,J$1,0)</f>
        <v/>
      </c>
      <c r="K30" s="39" t="str">
        <f>VLOOKUP("Team "&amp;$A30,'Alle (außer Sonder)'!$L$12:$W$698,K$1,0)</f>
        <v/>
      </c>
      <c r="L30" s="39" t="str">
        <f>VLOOKUP("Team "&amp;$A30,'Alle (außer Sonder)'!$L$12:$W$698,L$1,0)</f>
        <v/>
      </c>
    </row>
    <row r="31" spans="1:12" x14ac:dyDescent="0.25">
      <c r="A31">
        <f t="shared" si="0"/>
        <v>17</v>
      </c>
      <c r="B31" s="39" t="str">
        <f>VLOOKUP("Team "&amp;$A31,'Alle (außer Sonder)'!$L$12:$W$698,B$1,0)</f>
        <v/>
      </c>
      <c r="C31" s="39" t="str">
        <f>VLOOKUP("Team "&amp;$A31,'Alle (außer Sonder)'!$L$12:$W$698,C$1,0)</f>
        <v/>
      </c>
      <c r="D31" s="39" t="str">
        <f>VLOOKUP("Team "&amp;$A31,'Alle (außer Sonder)'!$L$12:$W$698,D$1,0)</f>
        <v/>
      </c>
      <c r="E31" s="39" t="str">
        <f>VLOOKUP("Team "&amp;$A31,'Alle (außer Sonder)'!$L$12:$W$698,E$1,0)</f>
        <v/>
      </c>
      <c r="F31" s="39" t="str">
        <f>VLOOKUP("Team "&amp;$A31,'Alle (außer Sonder)'!$L$12:$W$698,F$1,0)</f>
        <v/>
      </c>
      <c r="G31" s="39"/>
      <c r="H31" s="39"/>
      <c r="I31" s="39" t="str">
        <f>VLOOKUP("Team "&amp;$A31,'Alle (außer Sonder)'!$L$12:$W$698,I$1,0)</f>
        <v/>
      </c>
      <c r="J31" s="39" t="str">
        <f>VLOOKUP("Team "&amp;$A31,'Alle (außer Sonder)'!$L$12:$W$698,J$1,0)</f>
        <v/>
      </c>
      <c r="K31" s="39" t="str">
        <f>VLOOKUP("Team "&amp;$A31,'Alle (außer Sonder)'!$L$12:$W$698,K$1,0)</f>
        <v/>
      </c>
      <c r="L31" s="39" t="str">
        <f>VLOOKUP("Team "&amp;$A31,'Alle (außer Sonder)'!$L$12:$W$698,L$1,0)</f>
        <v/>
      </c>
    </row>
    <row r="32" spans="1:12" x14ac:dyDescent="0.25">
      <c r="A32">
        <f t="shared" si="0"/>
        <v>18</v>
      </c>
      <c r="B32" s="39" t="str">
        <f>VLOOKUP("Team "&amp;$A32,'Alle (außer Sonder)'!$L$12:$W$698,B$1,0)</f>
        <v/>
      </c>
      <c r="C32" s="39" t="str">
        <f>VLOOKUP("Team "&amp;$A32,'Alle (außer Sonder)'!$L$12:$W$698,C$1,0)</f>
        <v/>
      </c>
      <c r="D32" s="39" t="str">
        <f>VLOOKUP("Team "&amp;$A32,'Alle (außer Sonder)'!$L$12:$W$698,D$1,0)</f>
        <v/>
      </c>
      <c r="E32" s="39" t="str">
        <f>VLOOKUP("Team "&amp;$A32,'Alle (außer Sonder)'!$L$12:$W$698,E$1,0)</f>
        <v/>
      </c>
      <c r="F32" s="39" t="str">
        <f>VLOOKUP("Team "&amp;$A32,'Alle (außer Sonder)'!$L$12:$W$698,F$1,0)</f>
        <v/>
      </c>
      <c r="G32" s="39"/>
      <c r="H32" s="39"/>
      <c r="I32" s="39" t="str">
        <f>VLOOKUP("Team "&amp;$A32,'Alle (außer Sonder)'!$L$12:$W$698,I$1,0)</f>
        <v/>
      </c>
      <c r="J32" s="39" t="str">
        <f>VLOOKUP("Team "&amp;$A32,'Alle (außer Sonder)'!$L$12:$W$698,J$1,0)</f>
        <v/>
      </c>
      <c r="K32" s="39" t="str">
        <f>VLOOKUP("Team "&amp;$A32,'Alle (außer Sonder)'!$L$12:$W$698,K$1,0)</f>
        <v/>
      </c>
      <c r="L32" s="39" t="str">
        <f>VLOOKUP("Team "&amp;$A32,'Alle (außer Sonder)'!$L$12:$W$698,L$1,0)</f>
        <v/>
      </c>
    </row>
    <row r="33" spans="1:12" x14ac:dyDescent="0.25">
      <c r="A33">
        <f t="shared" si="0"/>
        <v>19</v>
      </c>
      <c r="B33" s="39" t="str">
        <f>VLOOKUP("Team "&amp;$A33,'Alle (außer Sonder)'!$L$12:$W$698,B$1,0)</f>
        <v/>
      </c>
      <c r="C33" s="39" t="str">
        <f>VLOOKUP("Team "&amp;$A33,'Alle (außer Sonder)'!$L$12:$W$698,C$1,0)</f>
        <v/>
      </c>
      <c r="D33" s="39" t="str">
        <f>VLOOKUP("Team "&amp;$A33,'Alle (außer Sonder)'!$L$12:$W$698,D$1,0)</f>
        <v/>
      </c>
      <c r="E33" s="39" t="str">
        <f>VLOOKUP("Team "&amp;$A33,'Alle (außer Sonder)'!$L$12:$W$698,E$1,0)</f>
        <v/>
      </c>
      <c r="F33" s="39" t="str">
        <f>VLOOKUP("Team "&amp;$A33,'Alle (außer Sonder)'!$L$12:$W$698,F$1,0)</f>
        <v/>
      </c>
      <c r="G33" s="39"/>
      <c r="H33" s="39"/>
      <c r="I33" s="39" t="str">
        <f>VLOOKUP("Team "&amp;$A33,'Alle (außer Sonder)'!$L$12:$W$698,I$1,0)</f>
        <v/>
      </c>
      <c r="J33" s="39" t="str">
        <f>VLOOKUP("Team "&amp;$A33,'Alle (außer Sonder)'!$L$12:$W$698,J$1,0)</f>
        <v/>
      </c>
      <c r="K33" s="39" t="str">
        <f>VLOOKUP("Team "&amp;$A33,'Alle (außer Sonder)'!$L$12:$W$698,K$1,0)</f>
        <v/>
      </c>
      <c r="L33" s="39" t="str">
        <f>VLOOKUP("Team "&amp;$A33,'Alle (außer Sonder)'!$L$12:$W$698,L$1,0)</f>
        <v/>
      </c>
    </row>
    <row r="34" spans="1:12" x14ac:dyDescent="0.25">
      <c r="A34">
        <f t="shared" si="0"/>
        <v>20</v>
      </c>
      <c r="B34" s="39" t="str">
        <f>VLOOKUP("Team "&amp;$A34,'Alle (außer Sonder)'!$L$12:$W$698,B$1,0)</f>
        <v/>
      </c>
      <c r="C34" s="39" t="str">
        <f>VLOOKUP("Team "&amp;$A34,'Alle (außer Sonder)'!$L$12:$W$698,C$1,0)</f>
        <v/>
      </c>
      <c r="D34" s="39" t="str">
        <f>VLOOKUP("Team "&amp;$A34,'Alle (außer Sonder)'!$L$12:$W$698,D$1,0)</f>
        <v/>
      </c>
      <c r="E34" s="39" t="str">
        <f>VLOOKUP("Team "&amp;$A34,'Alle (außer Sonder)'!$L$12:$W$698,E$1,0)</f>
        <v/>
      </c>
      <c r="F34" s="39" t="str">
        <f>VLOOKUP("Team "&amp;$A34,'Alle (außer Sonder)'!$L$12:$W$698,F$1,0)</f>
        <v/>
      </c>
      <c r="G34" s="39"/>
      <c r="H34" s="39"/>
      <c r="I34" s="39" t="str">
        <f>VLOOKUP("Team "&amp;$A34,'Alle (außer Sonder)'!$L$12:$W$698,I$1,0)</f>
        <v/>
      </c>
      <c r="J34" s="39" t="str">
        <f>VLOOKUP("Team "&amp;$A34,'Alle (außer Sonder)'!$L$12:$W$698,J$1,0)</f>
        <v/>
      </c>
      <c r="K34" s="39" t="str">
        <f>VLOOKUP("Team "&amp;$A34,'Alle (außer Sonder)'!$L$12:$W$698,K$1,0)</f>
        <v/>
      </c>
      <c r="L34" s="39" t="str">
        <f>VLOOKUP("Team "&amp;$A34,'Alle (außer Sonder)'!$L$12:$W$698,L$1,0)</f>
        <v/>
      </c>
    </row>
    <row r="35" spans="1:12" s="11" customFormat="1" x14ac:dyDescent="0.25">
      <c r="A35">
        <f t="shared" si="0"/>
        <v>21</v>
      </c>
      <c r="B35" s="39" t="str">
        <f>VLOOKUP("Team "&amp;$A35,'Alle (außer Sonder)'!$L$12:$W$698,B$1,0)</f>
        <v/>
      </c>
      <c r="C35" s="39" t="str">
        <f>VLOOKUP("Team "&amp;$A35,'Alle (außer Sonder)'!$L$12:$W$698,C$1,0)</f>
        <v/>
      </c>
      <c r="D35" s="39" t="str">
        <f>VLOOKUP("Team "&amp;$A35,'Alle (außer Sonder)'!$L$12:$W$698,D$1,0)</f>
        <v/>
      </c>
      <c r="E35" s="39" t="str">
        <f>VLOOKUP("Team "&amp;$A35,'Alle (außer Sonder)'!$L$12:$W$698,E$1,0)</f>
        <v/>
      </c>
      <c r="F35" s="39" t="str">
        <f>VLOOKUP("Team "&amp;$A35,'Alle (außer Sonder)'!$L$12:$W$698,F$1,0)</f>
        <v/>
      </c>
      <c r="G35" s="39"/>
      <c r="H35" s="39"/>
      <c r="I35" s="39" t="str">
        <f>VLOOKUP("Team "&amp;$A35,'Alle (außer Sonder)'!$L$12:$W$698,I$1,0)</f>
        <v/>
      </c>
      <c r="J35" s="39" t="str">
        <f>VLOOKUP("Team "&amp;$A35,'Alle (außer Sonder)'!$L$12:$W$698,J$1,0)</f>
        <v/>
      </c>
      <c r="K35" s="39" t="str">
        <f>VLOOKUP("Team "&amp;$A35,'Alle (außer Sonder)'!$L$12:$W$698,K$1,0)</f>
        <v/>
      </c>
      <c r="L35" s="39" t="str">
        <f>VLOOKUP("Team "&amp;$A35,'Alle (außer Sonder)'!$L$12:$W$698,L$1,0)</f>
        <v/>
      </c>
    </row>
    <row r="36" spans="1:12" s="11" customFormat="1" x14ac:dyDescent="0.25">
      <c r="A36">
        <f t="shared" si="0"/>
        <v>22</v>
      </c>
      <c r="B36" s="39" t="str">
        <f>VLOOKUP("Team "&amp;$A36,'Alle (außer Sonder)'!$L$12:$W$698,B$1,0)</f>
        <v/>
      </c>
      <c r="C36" s="39" t="str">
        <f>VLOOKUP("Team "&amp;$A36,'Alle (außer Sonder)'!$L$12:$W$698,C$1,0)</f>
        <v/>
      </c>
      <c r="D36" s="39" t="str">
        <f>VLOOKUP("Team "&amp;$A36,'Alle (außer Sonder)'!$L$12:$W$698,D$1,0)</f>
        <v/>
      </c>
      <c r="E36" s="39" t="str">
        <f>VLOOKUP("Team "&amp;$A36,'Alle (außer Sonder)'!$L$12:$W$698,E$1,0)</f>
        <v/>
      </c>
      <c r="F36" s="39" t="str">
        <f>VLOOKUP("Team "&amp;$A36,'Alle (außer Sonder)'!$L$12:$W$698,F$1,0)</f>
        <v/>
      </c>
      <c r="G36" s="39"/>
      <c r="H36" s="39"/>
      <c r="I36" s="39" t="str">
        <f>VLOOKUP("Team "&amp;$A36,'Alle (außer Sonder)'!$L$12:$W$698,I$1,0)</f>
        <v/>
      </c>
      <c r="J36" s="39" t="str">
        <f>VLOOKUP("Team "&amp;$A36,'Alle (außer Sonder)'!$L$12:$W$698,J$1,0)</f>
        <v/>
      </c>
      <c r="K36" s="39" t="str">
        <f>VLOOKUP("Team "&amp;$A36,'Alle (außer Sonder)'!$L$12:$W$698,K$1,0)</f>
        <v/>
      </c>
      <c r="L36" s="39" t="str">
        <f>VLOOKUP("Team "&amp;$A36,'Alle (außer Sonder)'!$L$12:$W$698,L$1,0)</f>
        <v/>
      </c>
    </row>
    <row r="37" spans="1:12" s="11" customFormat="1" x14ac:dyDescent="0.25">
      <c r="A37">
        <f t="shared" si="0"/>
        <v>23</v>
      </c>
      <c r="B37" s="39" t="str">
        <f>VLOOKUP("Team "&amp;$A37,'Alle (außer Sonder)'!$L$12:$W$698,B$1,0)</f>
        <v/>
      </c>
      <c r="C37" s="39" t="str">
        <f>VLOOKUP("Team "&amp;$A37,'Alle (außer Sonder)'!$L$12:$W$698,C$1,0)</f>
        <v/>
      </c>
      <c r="D37" s="39" t="str">
        <f>VLOOKUP("Team "&amp;$A37,'Alle (außer Sonder)'!$L$12:$W$698,D$1,0)</f>
        <v/>
      </c>
      <c r="E37" s="39" t="str">
        <f>VLOOKUP("Team "&amp;$A37,'Alle (außer Sonder)'!$L$12:$W$698,E$1,0)</f>
        <v/>
      </c>
      <c r="F37" s="39" t="str">
        <f>VLOOKUP("Team "&amp;$A37,'Alle (außer Sonder)'!$L$12:$W$698,F$1,0)</f>
        <v/>
      </c>
      <c r="G37" s="39"/>
      <c r="H37" s="39"/>
      <c r="I37" s="39" t="str">
        <f>VLOOKUP("Team "&amp;$A37,'Alle (außer Sonder)'!$L$12:$W$698,I$1,0)</f>
        <v/>
      </c>
      <c r="J37" s="39" t="str">
        <f>VLOOKUP("Team "&amp;$A37,'Alle (außer Sonder)'!$L$12:$W$698,J$1,0)</f>
        <v/>
      </c>
      <c r="K37" s="39" t="str">
        <f>VLOOKUP("Team "&amp;$A37,'Alle (außer Sonder)'!$L$12:$W$698,K$1,0)</f>
        <v/>
      </c>
      <c r="L37" s="39" t="str">
        <f>VLOOKUP("Team "&amp;$A37,'Alle (außer Sonder)'!$L$12:$W$698,L$1,0)</f>
        <v/>
      </c>
    </row>
    <row r="38" spans="1:12" s="11" customFormat="1" x14ac:dyDescent="0.25">
      <c r="A38">
        <f t="shared" si="0"/>
        <v>24</v>
      </c>
      <c r="B38" s="39" t="str">
        <f>VLOOKUP("Team "&amp;$A38,'Alle (außer Sonder)'!$L$12:$W$698,B$1,0)</f>
        <v/>
      </c>
      <c r="C38" s="39" t="str">
        <f>VLOOKUP("Team "&amp;$A38,'Alle (außer Sonder)'!$L$12:$W$698,C$1,0)</f>
        <v/>
      </c>
      <c r="D38" s="39" t="str">
        <f>VLOOKUP("Team "&amp;$A38,'Alle (außer Sonder)'!$L$12:$W$698,D$1,0)</f>
        <v/>
      </c>
      <c r="E38" s="39" t="str">
        <f>VLOOKUP("Team "&amp;$A38,'Alle (außer Sonder)'!$L$12:$W$698,E$1,0)</f>
        <v/>
      </c>
      <c r="F38" s="39" t="str">
        <f>VLOOKUP("Team "&amp;$A38,'Alle (außer Sonder)'!$L$12:$W$698,F$1,0)</f>
        <v/>
      </c>
      <c r="G38" s="39"/>
      <c r="H38" s="39"/>
      <c r="I38" s="39" t="str">
        <f>VLOOKUP("Team "&amp;$A38,'Alle (außer Sonder)'!$L$12:$W$698,I$1,0)</f>
        <v/>
      </c>
      <c r="J38" s="39" t="str">
        <f>VLOOKUP("Team "&amp;$A38,'Alle (außer Sonder)'!$L$12:$W$698,J$1,0)</f>
        <v/>
      </c>
      <c r="K38" s="39" t="str">
        <f>VLOOKUP("Team "&amp;$A38,'Alle (außer Sonder)'!$L$12:$W$698,K$1,0)</f>
        <v/>
      </c>
      <c r="L38" s="39" t="str">
        <f>VLOOKUP("Team "&amp;$A38,'Alle (außer Sonder)'!$L$12:$W$698,L$1,0)</f>
        <v/>
      </c>
    </row>
    <row r="39" spans="1:12" s="11" customFormat="1" x14ac:dyDescent="0.25">
      <c r="A39">
        <f t="shared" si="0"/>
        <v>25</v>
      </c>
      <c r="B39" s="39" t="str">
        <f>VLOOKUP("Team "&amp;$A39,'Alle (außer Sonder)'!$L$12:$W$698,B$1,0)</f>
        <v/>
      </c>
      <c r="C39" s="39" t="str">
        <f>VLOOKUP("Team "&amp;$A39,'Alle (außer Sonder)'!$L$12:$W$698,C$1,0)</f>
        <v/>
      </c>
      <c r="D39" s="39" t="str">
        <f>VLOOKUP("Team "&amp;$A39,'Alle (außer Sonder)'!$L$12:$W$698,D$1,0)</f>
        <v/>
      </c>
      <c r="E39" s="39" t="str">
        <f>VLOOKUP("Team "&amp;$A39,'Alle (außer Sonder)'!$L$12:$W$698,E$1,0)</f>
        <v/>
      </c>
      <c r="F39" s="39" t="str">
        <f>VLOOKUP("Team "&amp;$A39,'Alle (außer Sonder)'!$L$12:$W$698,F$1,0)</f>
        <v/>
      </c>
      <c r="G39" s="39"/>
      <c r="H39" s="39"/>
      <c r="I39" s="39" t="str">
        <f>VLOOKUP("Team "&amp;$A39,'Alle (außer Sonder)'!$L$12:$W$698,I$1,0)</f>
        <v/>
      </c>
      <c r="J39" s="39" t="str">
        <f>VLOOKUP("Team "&amp;$A39,'Alle (außer Sonder)'!$L$12:$W$698,J$1,0)</f>
        <v/>
      </c>
      <c r="K39" s="39" t="str">
        <f>VLOOKUP("Team "&amp;$A39,'Alle (außer Sonder)'!$L$12:$W$698,K$1,0)</f>
        <v/>
      </c>
      <c r="L39" s="39" t="str">
        <f>VLOOKUP("Team "&amp;$A39,'Alle (außer Sonder)'!$L$12:$W$698,L$1,0)</f>
        <v/>
      </c>
    </row>
    <row r="40" spans="1:12" s="11" customFormat="1" x14ac:dyDescent="0.25">
      <c r="A40">
        <f t="shared" si="0"/>
        <v>26</v>
      </c>
      <c r="B40" s="39" t="str">
        <f>VLOOKUP("Team "&amp;$A40,'Alle (außer Sonder)'!$L$12:$W$698,B$1,0)</f>
        <v/>
      </c>
      <c r="C40" s="39" t="str">
        <f>VLOOKUP("Team "&amp;$A40,'Alle (außer Sonder)'!$L$12:$W$698,C$1,0)</f>
        <v/>
      </c>
      <c r="D40" s="39" t="str">
        <f>VLOOKUP("Team "&amp;$A40,'Alle (außer Sonder)'!$L$12:$W$698,D$1,0)</f>
        <v/>
      </c>
      <c r="E40" s="39" t="str">
        <f>VLOOKUP("Team "&amp;$A40,'Alle (außer Sonder)'!$L$12:$W$698,E$1,0)</f>
        <v/>
      </c>
      <c r="F40" s="39" t="str">
        <f>VLOOKUP("Team "&amp;$A40,'Alle (außer Sonder)'!$L$12:$W$698,F$1,0)</f>
        <v/>
      </c>
      <c r="G40" s="39"/>
      <c r="H40" s="39"/>
      <c r="I40" s="39" t="str">
        <f>VLOOKUP("Team "&amp;$A40,'Alle (außer Sonder)'!$L$12:$W$698,I$1,0)</f>
        <v/>
      </c>
      <c r="J40" s="39" t="str">
        <f>VLOOKUP("Team "&amp;$A40,'Alle (außer Sonder)'!$L$12:$W$698,J$1,0)</f>
        <v/>
      </c>
      <c r="K40" s="39" t="str">
        <f>VLOOKUP("Team "&amp;$A40,'Alle (außer Sonder)'!$L$12:$W$698,K$1,0)</f>
        <v/>
      </c>
      <c r="L40" s="39" t="str">
        <f>VLOOKUP("Team "&amp;$A40,'Alle (außer Sonder)'!$L$12:$W$698,L$1,0)</f>
        <v/>
      </c>
    </row>
    <row r="41" spans="1:12" x14ac:dyDescent="0.25">
      <c r="A41">
        <f t="shared" si="0"/>
        <v>27</v>
      </c>
      <c r="B41" s="39" t="str">
        <f>VLOOKUP("Team "&amp;$A41,'Alle (außer Sonder)'!$L$12:$W$698,B$1,0)</f>
        <v/>
      </c>
      <c r="C41" s="39" t="str">
        <f>VLOOKUP("Team "&amp;$A41,'Alle (außer Sonder)'!$L$12:$W$698,C$1,0)</f>
        <v/>
      </c>
      <c r="D41" s="39" t="str">
        <f>VLOOKUP("Team "&amp;$A41,'Alle (außer Sonder)'!$L$12:$W$698,D$1,0)</f>
        <v/>
      </c>
      <c r="E41" s="39" t="str">
        <f>VLOOKUP("Team "&amp;$A41,'Alle (außer Sonder)'!$L$12:$W$698,E$1,0)</f>
        <v/>
      </c>
      <c r="F41" s="39" t="str">
        <f>VLOOKUP("Team "&amp;$A41,'Alle (außer Sonder)'!$L$12:$W$698,F$1,0)</f>
        <v/>
      </c>
      <c r="G41" s="39"/>
      <c r="H41" s="39"/>
      <c r="I41" s="39" t="str">
        <f>VLOOKUP("Team "&amp;$A41,'Alle (außer Sonder)'!$L$12:$W$698,I$1,0)</f>
        <v/>
      </c>
      <c r="J41" s="39" t="str">
        <f>VLOOKUP("Team "&amp;$A41,'Alle (außer Sonder)'!$L$12:$W$698,J$1,0)</f>
        <v/>
      </c>
      <c r="K41" s="39" t="str">
        <f>VLOOKUP("Team "&amp;$A41,'Alle (außer Sonder)'!$L$12:$W$698,K$1,0)</f>
        <v/>
      </c>
      <c r="L41" s="39" t="str">
        <f>VLOOKUP("Team "&amp;$A41,'Alle (außer Sonder)'!$L$12:$W$698,L$1,0)</f>
        <v/>
      </c>
    </row>
    <row r="42" spans="1:12" x14ac:dyDescent="0.25">
      <c r="A42">
        <f t="shared" si="0"/>
        <v>28</v>
      </c>
      <c r="B42" s="39" t="str">
        <f>VLOOKUP("Team "&amp;$A42,'Alle (außer Sonder)'!$L$12:$W$698,B$1,0)</f>
        <v/>
      </c>
      <c r="C42" s="39" t="str">
        <f>VLOOKUP("Team "&amp;$A42,'Alle (außer Sonder)'!$L$12:$W$698,C$1,0)</f>
        <v/>
      </c>
      <c r="D42" s="39" t="str">
        <f>VLOOKUP("Team "&amp;$A42,'Alle (außer Sonder)'!$L$12:$W$698,D$1,0)</f>
        <v/>
      </c>
      <c r="E42" s="39" t="str">
        <f>VLOOKUP("Team "&amp;$A42,'Alle (außer Sonder)'!$L$12:$W$698,E$1,0)</f>
        <v/>
      </c>
      <c r="F42" s="39" t="str">
        <f>VLOOKUP("Team "&amp;$A42,'Alle (außer Sonder)'!$L$12:$W$698,F$1,0)</f>
        <v/>
      </c>
      <c r="G42" s="39"/>
      <c r="H42" s="39"/>
      <c r="I42" s="39" t="str">
        <f>VLOOKUP("Team "&amp;$A42,'Alle (außer Sonder)'!$L$12:$W$698,I$1,0)</f>
        <v/>
      </c>
      <c r="J42" s="39" t="str">
        <f>VLOOKUP("Team "&amp;$A42,'Alle (außer Sonder)'!$L$12:$W$698,J$1,0)</f>
        <v/>
      </c>
      <c r="K42" s="39" t="str">
        <f>VLOOKUP("Team "&amp;$A42,'Alle (außer Sonder)'!$L$12:$W$698,K$1,0)</f>
        <v/>
      </c>
      <c r="L42" s="39" t="str">
        <f>VLOOKUP("Team "&amp;$A42,'Alle (außer Sonder)'!$L$12:$W$698,L$1,0)</f>
        <v/>
      </c>
    </row>
    <row r="43" spans="1:12" x14ac:dyDescent="0.25">
      <c r="A43">
        <f t="shared" si="0"/>
        <v>29</v>
      </c>
      <c r="B43" s="39" t="str">
        <f>VLOOKUP("Team "&amp;$A43,'Alle (außer Sonder)'!$L$12:$W$698,B$1,0)</f>
        <v/>
      </c>
      <c r="C43" s="39" t="str">
        <f>VLOOKUP("Team "&amp;$A43,'Alle (außer Sonder)'!$L$12:$W$698,C$1,0)</f>
        <v/>
      </c>
      <c r="D43" s="39" t="str">
        <f>VLOOKUP("Team "&amp;$A43,'Alle (außer Sonder)'!$L$12:$W$698,D$1,0)</f>
        <v/>
      </c>
      <c r="E43" s="39" t="str">
        <f>VLOOKUP("Team "&amp;$A43,'Alle (außer Sonder)'!$L$12:$W$698,E$1,0)</f>
        <v/>
      </c>
      <c r="F43" s="39" t="str">
        <f>VLOOKUP("Team "&amp;$A43,'Alle (außer Sonder)'!$L$12:$W$698,F$1,0)</f>
        <v/>
      </c>
      <c r="G43" s="39"/>
      <c r="H43" s="39"/>
      <c r="I43" s="39" t="str">
        <f>VLOOKUP("Team "&amp;$A43,'Alle (außer Sonder)'!$L$12:$W$698,I$1,0)</f>
        <v/>
      </c>
      <c r="J43" s="39" t="str">
        <f>VLOOKUP("Team "&amp;$A43,'Alle (außer Sonder)'!$L$12:$W$698,J$1,0)</f>
        <v/>
      </c>
      <c r="K43" s="39" t="str">
        <f>VLOOKUP("Team "&amp;$A43,'Alle (außer Sonder)'!$L$12:$W$698,K$1,0)</f>
        <v/>
      </c>
      <c r="L43" s="39" t="str">
        <f>VLOOKUP("Team "&amp;$A43,'Alle (außer Sonder)'!$L$12:$W$698,L$1,0)</f>
        <v/>
      </c>
    </row>
    <row r="44" spans="1:12" x14ac:dyDescent="0.25">
      <c r="A44">
        <f t="shared" si="0"/>
        <v>30</v>
      </c>
      <c r="B44" s="39" t="str">
        <f>VLOOKUP("Team "&amp;$A44,'Alle (außer Sonder)'!$L$12:$W$698,B$1,0)</f>
        <v/>
      </c>
      <c r="C44" s="39" t="str">
        <f>VLOOKUP("Team "&amp;$A44,'Alle (außer Sonder)'!$L$12:$W$698,C$1,0)</f>
        <v/>
      </c>
      <c r="D44" s="39" t="str">
        <f>VLOOKUP("Team "&amp;$A44,'Alle (außer Sonder)'!$L$12:$W$698,D$1,0)</f>
        <v/>
      </c>
      <c r="E44" s="39" t="str">
        <f>VLOOKUP("Team "&amp;$A44,'Alle (außer Sonder)'!$L$12:$W$698,E$1,0)</f>
        <v/>
      </c>
      <c r="F44" s="39" t="str">
        <f>VLOOKUP("Team "&amp;$A44,'Alle (außer Sonder)'!$L$12:$W$698,F$1,0)</f>
        <v/>
      </c>
      <c r="G44" s="39"/>
      <c r="H44" s="39"/>
      <c r="I44" s="39" t="str">
        <f>VLOOKUP("Team "&amp;$A44,'Alle (außer Sonder)'!$L$12:$W$698,I$1,0)</f>
        <v/>
      </c>
      <c r="J44" s="39" t="str">
        <f>VLOOKUP("Team "&amp;$A44,'Alle (außer Sonder)'!$L$12:$W$698,J$1,0)</f>
        <v/>
      </c>
      <c r="K44" s="39" t="str">
        <f>VLOOKUP("Team "&amp;$A44,'Alle (außer Sonder)'!$L$12:$W$698,K$1,0)</f>
        <v/>
      </c>
      <c r="L44" s="39" t="str">
        <f>VLOOKUP("Team "&amp;$A44,'Alle (außer Sonder)'!$L$12:$W$698,L$1,0)</f>
        <v/>
      </c>
    </row>
    <row r="45" spans="1:12" x14ac:dyDescent="0.25">
      <c r="A45">
        <f t="shared" si="0"/>
        <v>31</v>
      </c>
      <c r="B45" s="39" t="str">
        <f>VLOOKUP("Team "&amp;$A45,'Alle (außer Sonder)'!$L$12:$W$698,B$1,0)</f>
        <v/>
      </c>
      <c r="C45" s="39" t="str">
        <f>VLOOKUP("Team "&amp;$A45,'Alle (außer Sonder)'!$L$12:$W$698,C$1,0)</f>
        <v/>
      </c>
      <c r="D45" s="39" t="str">
        <f>VLOOKUP("Team "&amp;$A45,'Alle (außer Sonder)'!$L$12:$W$698,D$1,0)</f>
        <v/>
      </c>
      <c r="E45" s="39" t="str">
        <f>VLOOKUP("Team "&amp;$A45,'Alle (außer Sonder)'!$L$12:$W$698,E$1,0)</f>
        <v/>
      </c>
      <c r="F45" s="39" t="str">
        <f>VLOOKUP("Team "&amp;$A45,'Alle (außer Sonder)'!$L$12:$W$698,F$1,0)</f>
        <v/>
      </c>
      <c r="G45" s="39"/>
      <c r="H45" s="39"/>
      <c r="I45" s="39" t="str">
        <f>VLOOKUP("Team "&amp;$A45,'Alle (außer Sonder)'!$L$12:$W$698,I$1,0)</f>
        <v/>
      </c>
      <c r="J45" s="39" t="str">
        <f>VLOOKUP("Team "&amp;$A45,'Alle (außer Sonder)'!$L$12:$W$698,J$1,0)</f>
        <v/>
      </c>
      <c r="K45" s="39" t="str">
        <f>VLOOKUP("Team "&amp;$A45,'Alle (außer Sonder)'!$L$12:$W$698,K$1,0)</f>
        <v/>
      </c>
      <c r="L45" s="39" t="str">
        <f>VLOOKUP("Team "&amp;$A45,'Alle (außer Sonder)'!$L$12:$W$698,L$1,0)</f>
        <v/>
      </c>
    </row>
    <row r="46" spans="1:12" x14ac:dyDescent="0.25">
      <c r="A46">
        <f t="shared" si="0"/>
        <v>32</v>
      </c>
      <c r="B46" s="39" t="str">
        <f>VLOOKUP("Team "&amp;$A46,'Alle (außer Sonder)'!$L$12:$W$698,B$1,0)</f>
        <v/>
      </c>
      <c r="C46" s="39" t="str">
        <f>VLOOKUP("Team "&amp;$A46,'Alle (außer Sonder)'!$L$12:$W$698,C$1,0)</f>
        <v/>
      </c>
      <c r="D46" s="39" t="str">
        <f>VLOOKUP("Team "&amp;$A46,'Alle (außer Sonder)'!$L$12:$W$698,D$1,0)</f>
        <v/>
      </c>
      <c r="E46" s="39" t="str">
        <f>VLOOKUP("Team "&amp;$A46,'Alle (außer Sonder)'!$L$12:$W$698,E$1,0)</f>
        <v/>
      </c>
      <c r="F46" s="39" t="str">
        <f>VLOOKUP("Team "&amp;$A46,'Alle (außer Sonder)'!$L$12:$W$698,F$1,0)</f>
        <v/>
      </c>
      <c r="G46" s="39"/>
      <c r="H46" s="39"/>
      <c r="I46" s="39" t="str">
        <f>VLOOKUP("Team "&amp;$A46,'Alle (außer Sonder)'!$L$12:$W$698,I$1,0)</f>
        <v/>
      </c>
      <c r="J46" s="39" t="str">
        <f>VLOOKUP("Team "&amp;$A46,'Alle (außer Sonder)'!$L$12:$W$698,J$1,0)</f>
        <v/>
      </c>
      <c r="K46" s="39" t="str">
        <f>VLOOKUP("Team "&amp;$A46,'Alle (außer Sonder)'!$L$12:$W$698,K$1,0)</f>
        <v/>
      </c>
      <c r="L46" s="39" t="str">
        <f>VLOOKUP("Team "&amp;$A46,'Alle (außer Sonder)'!$L$12:$W$698,L$1,0)</f>
        <v/>
      </c>
    </row>
    <row r="47" spans="1:12" x14ac:dyDescent="0.25">
      <c r="A47">
        <f t="shared" si="0"/>
        <v>33</v>
      </c>
      <c r="B47" s="39" t="str">
        <f>VLOOKUP("Team "&amp;$A47,'Alle (außer Sonder)'!$L$12:$W$698,B$1,0)</f>
        <v/>
      </c>
      <c r="C47" s="39" t="str">
        <f>VLOOKUP("Team "&amp;$A47,'Alle (außer Sonder)'!$L$12:$W$698,C$1,0)</f>
        <v/>
      </c>
      <c r="D47" s="39" t="str">
        <f>VLOOKUP("Team "&amp;$A47,'Alle (außer Sonder)'!$L$12:$W$698,D$1,0)</f>
        <v/>
      </c>
      <c r="E47" s="39" t="str">
        <f>VLOOKUP("Team "&amp;$A47,'Alle (außer Sonder)'!$L$12:$W$698,E$1,0)</f>
        <v/>
      </c>
      <c r="F47" s="39" t="str">
        <f>VLOOKUP("Team "&amp;$A47,'Alle (außer Sonder)'!$L$12:$W$698,F$1,0)</f>
        <v/>
      </c>
      <c r="G47" s="39"/>
      <c r="H47" s="39"/>
      <c r="I47" s="39" t="str">
        <f>VLOOKUP("Team "&amp;$A47,'Alle (außer Sonder)'!$L$12:$W$698,I$1,0)</f>
        <v/>
      </c>
      <c r="J47" s="39" t="str">
        <f>VLOOKUP("Team "&amp;$A47,'Alle (außer Sonder)'!$L$12:$W$698,J$1,0)</f>
        <v/>
      </c>
      <c r="K47" s="39" t="str">
        <f>VLOOKUP("Team "&amp;$A47,'Alle (außer Sonder)'!$L$12:$W$698,K$1,0)</f>
        <v/>
      </c>
      <c r="L47" s="39" t="str">
        <f>VLOOKUP("Team "&amp;$A47,'Alle (außer Sonder)'!$L$12:$W$698,L$1,0)</f>
        <v/>
      </c>
    </row>
    <row r="48" spans="1:12" x14ac:dyDescent="0.25">
      <c r="A48">
        <f t="shared" si="0"/>
        <v>34</v>
      </c>
      <c r="B48" s="39" t="str">
        <f>VLOOKUP("Team "&amp;$A48,'Alle (außer Sonder)'!$L$12:$W$698,B$1,0)</f>
        <v/>
      </c>
      <c r="C48" s="39" t="str">
        <f>VLOOKUP("Team "&amp;$A48,'Alle (außer Sonder)'!$L$12:$W$698,C$1,0)</f>
        <v/>
      </c>
      <c r="D48" s="39" t="str">
        <f>VLOOKUP("Team "&amp;$A48,'Alle (außer Sonder)'!$L$12:$W$698,D$1,0)</f>
        <v/>
      </c>
      <c r="E48" s="39" t="str">
        <f>VLOOKUP("Team "&amp;$A48,'Alle (außer Sonder)'!$L$12:$W$698,E$1,0)</f>
        <v/>
      </c>
      <c r="F48" s="39" t="str">
        <f>VLOOKUP("Team "&amp;$A48,'Alle (außer Sonder)'!$L$12:$W$698,F$1,0)</f>
        <v/>
      </c>
      <c r="G48" s="39"/>
      <c r="H48" s="39"/>
      <c r="I48" s="39" t="str">
        <f>VLOOKUP("Team "&amp;$A48,'Alle (außer Sonder)'!$L$12:$W$698,I$1,0)</f>
        <v/>
      </c>
      <c r="J48" s="39" t="str">
        <f>VLOOKUP("Team "&amp;$A48,'Alle (außer Sonder)'!$L$12:$W$698,J$1,0)</f>
        <v/>
      </c>
      <c r="K48" s="39" t="str">
        <f>VLOOKUP("Team "&amp;$A48,'Alle (außer Sonder)'!$L$12:$W$698,K$1,0)</f>
        <v/>
      </c>
      <c r="L48" s="39" t="str">
        <f>VLOOKUP("Team "&amp;$A48,'Alle (außer Sonder)'!$L$12:$W$698,L$1,0)</f>
        <v/>
      </c>
    </row>
    <row r="49" spans="1:12" x14ac:dyDescent="0.25">
      <c r="A49">
        <f t="shared" si="0"/>
        <v>35</v>
      </c>
      <c r="B49" s="39" t="str">
        <f>VLOOKUP("Team "&amp;$A49,'Alle (außer Sonder)'!$L$12:$W$698,B$1,0)</f>
        <v/>
      </c>
      <c r="C49" s="39" t="str">
        <f>VLOOKUP("Team "&amp;$A49,'Alle (außer Sonder)'!$L$12:$W$698,C$1,0)</f>
        <v/>
      </c>
      <c r="D49" s="39" t="str">
        <f>VLOOKUP("Team "&amp;$A49,'Alle (außer Sonder)'!$L$12:$W$698,D$1,0)</f>
        <v/>
      </c>
      <c r="E49" s="39" t="str">
        <f>VLOOKUP("Team "&amp;$A49,'Alle (außer Sonder)'!$L$12:$W$698,E$1,0)</f>
        <v/>
      </c>
      <c r="F49" s="39" t="str">
        <f>VLOOKUP("Team "&amp;$A49,'Alle (außer Sonder)'!$L$12:$W$698,F$1,0)</f>
        <v/>
      </c>
      <c r="G49" s="39"/>
      <c r="H49" s="39"/>
      <c r="I49" s="39" t="str">
        <f>VLOOKUP("Team "&amp;$A49,'Alle (außer Sonder)'!$L$12:$W$698,I$1,0)</f>
        <v/>
      </c>
      <c r="J49" s="39" t="str">
        <f>VLOOKUP("Team "&amp;$A49,'Alle (außer Sonder)'!$L$12:$W$698,J$1,0)</f>
        <v/>
      </c>
      <c r="K49" s="39" t="str">
        <f>VLOOKUP("Team "&amp;$A49,'Alle (außer Sonder)'!$L$12:$W$698,K$1,0)</f>
        <v/>
      </c>
      <c r="L49" s="39" t="str">
        <f>VLOOKUP("Team "&amp;$A49,'Alle (außer Sonder)'!$L$12:$W$698,L$1,0)</f>
        <v/>
      </c>
    </row>
    <row r="50" spans="1:12" x14ac:dyDescent="0.25">
      <c r="A50">
        <f t="shared" si="0"/>
        <v>36</v>
      </c>
      <c r="B50" s="39" t="str">
        <f>VLOOKUP("Team "&amp;$A50,'Alle (außer Sonder)'!$L$12:$W$698,B$1,0)</f>
        <v/>
      </c>
      <c r="C50" s="39" t="str">
        <f>VLOOKUP("Team "&amp;$A50,'Alle (außer Sonder)'!$L$12:$W$698,C$1,0)</f>
        <v/>
      </c>
      <c r="D50" s="39" t="str">
        <f>VLOOKUP("Team "&amp;$A50,'Alle (außer Sonder)'!$L$12:$W$698,D$1,0)</f>
        <v/>
      </c>
      <c r="E50" s="39" t="str">
        <f>VLOOKUP("Team "&amp;$A50,'Alle (außer Sonder)'!$L$12:$W$698,E$1,0)</f>
        <v/>
      </c>
      <c r="F50" s="39" t="str">
        <f>VLOOKUP("Team "&amp;$A50,'Alle (außer Sonder)'!$L$12:$W$698,F$1,0)</f>
        <v/>
      </c>
      <c r="G50" s="39"/>
      <c r="H50" s="39"/>
      <c r="I50" s="39" t="str">
        <f>VLOOKUP("Team "&amp;$A50,'Alle (außer Sonder)'!$L$12:$W$698,I$1,0)</f>
        <v/>
      </c>
      <c r="J50" s="39" t="str">
        <f>VLOOKUP("Team "&amp;$A50,'Alle (außer Sonder)'!$L$12:$W$698,J$1,0)</f>
        <v/>
      </c>
      <c r="K50" s="39" t="str">
        <f>VLOOKUP("Team "&amp;$A50,'Alle (außer Sonder)'!$L$12:$W$698,K$1,0)</f>
        <v/>
      </c>
      <c r="L50" s="39" t="str">
        <f>VLOOKUP("Team "&amp;$A50,'Alle (außer Sonder)'!$L$12:$W$698,L$1,0)</f>
        <v/>
      </c>
    </row>
    <row r="51" spans="1:12" x14ac:dyDescent="0.25">
      <c r="A51">
        <f t="shared" si="0"/>
        <v>37</v>
      </c>
      <c r="B51" s="39" t="str">
        <f>VLOOKUP("Team "&amp;$A51,'Alle (außer Sonder)'!$L$12:$W$698,B$1,0)</f>
        <v/>
      </c>
      <c r="C51" s="39" t="str">
        <f>VLOOKUP("Team "&amp;$A51,'Alle (außer Sonder)'!$L$12:$W$698,C$1,0)</f>
        <v/>
      </c>
      <c r="D51" s="39" t="str">
        <f>VLOOKUP("Team "&amp;$A51,'Alle (außer Sonder)'!$L$12:$W$698,D$1,0)</f>
        <v/>
      </c>
      <c r="E51" s="39" t="str">
        <f>VLOOKUP("Team "&amp;$A51,'Alle (außer Sonder)'!$L$12:$W$698,E$1,0)</f>
        <v/>
      </c>
      <c r="F51" s="39" t="str">
        <f>VLOOKUP("Team "&amp;$A51,'Alle (außer Sonder)'!$L$12:$W$698,F$1,0)</f>
        <v/>
      </c>
      <c r="G51" s="39"/>
      <c r="H51" s="39"/>
      <c r="I51" s="39" t="str">
        <f>VLOOKUP("Team "&amp;$A51,'Alle (außer Sonder)'!$L$12:$W$698,I$1,0)</f>
        <v/>
      </c>
      <c r="J51" s="39" t="str">
        <f>VLOOKUP("Team "&amp;$A51,'Alle (außer Sonder)'!$L$12:$W$698,J$1,0)</f>
        <v/>
      </c>
      <c r="K51" s="39" t="str">
        <f>VLOOKUP("Team "&amp;$A51,'Alle (außer Sonder)'!$L$12:$W$698,K$1,0)</f>
        <v/>
      </c>
      <c r="L51" s="39" t="str">
        <f>VLOOKUP("Team "&amp;$A51,'Alle (außer Sonder)'!$L$12:$W$698,L$1,0)</f>
        <v/>
      </c>
    </row>
    <row r="52" spans="1:12" x14ac:dyDescent="0.25">
      <c r="A52">
        <f t="shared" si="0"/>
        <v>38</v>
      </c>
      <c r="B52" s="39" t="str">
        <f>VLOOKUP("Team "&amp;$A52,'Alle (außer Sonder)'!$L$12:$W$698,B$1,0)</f>
        <v/>
      </c>
      <c r="C52" s="39" t="str">
        <f>VLOOKUP("Team "&amp;$A52,'Alle (außer Sonder)'!$L$12:$W$698,C$1,0)</f>
        <v/>
      </c>
      <c r="D52" s="39" t="str">
        <f>VLOOKUP("Team "&amp;$A52,'Alle (außer Sonder)'!$L$12:$W$698,D$1,0)</f>
        <v/>
      </c>
      <c r="E52" s="39" t="str">
        <f>VLOOKUP("Team "&amp;$A52,'Alle (außer Sonder)'!$L$12:$W$698,E$1,0)</f>
        <v/>
      </c>
      <c r="F52" s="39" t="str">
        <f>VLOOKUP("Team "&amp;$A52,'Alle (außer Sonder)'!$L$12:$W$698,F$1,0)</f>
        <v/>
      </c>
      <c r="G52" s="39"/>
      <c r="H52" s="39"/>
      <c r="I52" s="39" t="str">
        <f>VLOOKUP("Team "&amp;$A52,'Alle (außer Sonder)'!$L$12:$W$698,I$1,0)</f>
        <v/>
      </c>
      <c r="J52" s="39" t="str">
        <f>VLOOKUP("Team "&amp;$A52,'Alle (außer Sonder)'!$L$12:$W$698,J$1,0)</f>
        <v/>
      </c>
      <c r="K52" s="39" t="str">
        <f>VLOOKUP("Team "&amp;$A52,'Alle (außer Sonder)'!$L$12:$W$698,K$1,0)</f>
        <v/>
      </c>
      <c r="L52" s="39" t="str">
        <f>VLOOKUP("Team "&amp;$A52,'Alle (außer Sonder)'!$L$12:$W$698,L$1,0)</f>
        <v/>
      </c>
    </row>
    <row r="53" spans="1:12" x14ac:dyDescent="0.25">
      <c r="A53">
        <f t="shared" si="0"/>
        <v>39</v>
      </c>
      <c r="B53" s="39" t="str">
        <f>VLOOKUP("Team "&amp;$A53,'Alle (außer Sonder)'!$L$12:$W$698,B$1,0)</f>
        <v/>
      </c>
      <c r="C53" s="39" t="str">
        <f>VLOOKUP("Team "&amp;$A53,'Alle (außer Sonder)'!$L$12:$W$698,C$1,0)</f>
        <v/>
      </c>
      <c r="D53" s="39" t="str">
        <f>VLOOKUP("Team "&amp;$A53,'Alle (außer Sonder)'!$L$12:$W$698,D$1,0)</f>
        <v/>
      </c>
      <c r="E53" s="39" t="str">
        <f>VLOOKUP("Team "&amp;$A53,'Alle (außer Sonder)'!$L$12:$W$698,E$1,0)</f>
        <v/>
      </c>
      <c r="F53" s="39" t="str">
        <f>VLOOKUP("Team "&amp;$A53,'Alle (außer Sonder)'!$L$12:$W$698,F$1,0)</f>
        <v/>
      </c>
      <c r="G53" s="39"/>
      <c r="H53" s="39"/>
      <c r="I53" s="39" t="str">
        <f>VLOOKUP("Team "&amp;$A53,'Alle (außer Sonder)'!$L$12:$W$698,I$1,0)</f>
        <v/>
      </c>
      <c r="J53" s="39" t="str">
        <f>VLOOKUP("Team "&amp;$A53,'Alle (außer Sonder)'!$L$12:$W$698,J$1,0)</f>
        <v/>
      </c>
      <c r="K53" s="39" t="str">
        <f>VLOOKUP("Team "&amp;$A53,'Alle (außer Sonder)'!$L$12:$W$698,K$1,0)</f>
        <v/>
      </c>
      <c r="L53" s="39" t="str">
        <f>VLOOKUP("Team "&amp;$A53,'Alle (außer Sonder)'!$L$12:$W$698,L$1,0)</f>
        <v/>
      </c>
    </row>
    <row r="54" spans="1:12" x14ac:dyDescent="0.25">
      <c r="A54">
        <f t="shared" si="0"/>
        <v>40</v>
      </c>
      <c r="B54" s="39" t="str">
        <f>VLOOKUP("Team "&amp;$A54,'Alle (außer Sonder)'!$L$12:$W$698,B$1,0)</f>
        <v/>
      </c>
      <c r="C54" s="39" t="str">
        <f>VLOOKUP("Team "&amp;$A54,'Alle (außer Sonder)'!$L$12:$W$698,C$1,0)</f>
        <v/>
      </c>
      <c r="D54" s="39" t="str">
        <f>VLOOKUP("Team "&amp;$A54,'Alle (außer Sonder)'!$L$12:$W$698,D$1,0)</f>
        <v/>
      </c>
      <c r="E54" s="39" t="str">
        <f>VLOOKUP("Team "&amp;$A54,'Alle (außer Sonder)'!$L$12:$W$698,E$1,0)</f>
        <v/>
      </c>
      <c r="F54" s="39" t="str">
        <f>VLOOKUP("Team "&amp;$A54,'Alle (außer Sonder)'!$L$12:$W$698,F$1,0)</f>
        <v/>
      </c>
      <c r="G54" s="39"/>
      <c r="H54" s="39"/>
      <c r="I54" s="39" t="str">
        <f>VLOOKUP("Team "&amp;$A54,'Alle (außer Sonder)'!$L$12:$W$698,I$1,0)</f>
        <v/>
      </c>
      <c r="J54" s="39" t="str">
        <f>VLOOKUP("Team "&amp;$A54,'Alle (außer Sonder)'!$L$12:$W$698,J$1,0)</f>
        <v/>
      </c>
      <c r="K54" s="39" t="str">
        <f>VLOOKUP("Team "&amp;$A54,'Alle (außer Sonder)'!$L$12:$W$698,K$1,0)</f>
        <v/>
      </c>
      <c r="L54" s="39" t="str">
        <f>VLOOKUP("Team "&amp;$A54,'Alle (außer Sonder)'!$L$12:$W$698,L$1,0)</f>
        <v/>
      </c>
    </row>
    <row r="55" spans="1:12" x14ac:dyDescent="0.25">
      <c r="A55">
        <f t="shared" si="0"/>
        <v>41</v>
      </c>
      <c r="B55" s="39" t="str">
        <f>VLOOKUP("Team "&amp;$A55,'Alle (außer Sonder)'!$L$12:$W$698,B$1,0)</f>
        <v/>
      </c>
      <c r="C55" s="39" t="str">
        <f>VLOOKUP("Team "&amp;$A55,'Alle (außer Sonder)'!$L$12:$W$698,C$1,0)</f>
        <v/>
      </c>
      <c r="D55" s="39" t="str">
        <f>VLOOKUP("Team "&amp;$A55,'Alle (außer Sonder)'!$L$12:$W$698,D$1,0)</f>
        <v/>
      </c>
      <c r="E55" s="39" t="str">
        <f>VLOOKUP("Team "&amp;$A55,'Alle (außer Sonder)'!$L$12:$W$698,E$1,0)</f>
        <v/>
      </c>
      <c r="F55" s="39" t="str">
        <f>VLOOKUP("Team "&amp;$A55,'Alle (außer Sonder)'!$L$12:$W$698,F$1,0)</f>
        <v/>
      </c>
      <c r="G55" s="39"/>
      <c r="H55" s="39"/>
      <c r="I55" s="39" t="str">
        <f>VLOOKUP("Team "&amp;$A55,'Alle (außer Sonder)'!$L$12:$W$698,I$1,0)</f>
        <v/>
      </c>
      <c r="J55" s="39" t="str">
        <f>VLOOKUP("Team "&amp;$A55,'Alle (außer Sonder)'!$L$12:$W$698,J$1,0)</f>
        <v/>
      </c>
      <c r="K55" s="39" t="str">
        <f>VLOOKUP("Team "&amp;$A55,'Alle (außer Sonder)'!$L$12:$W$698,K$1,0)</f>
        <v/>
      </c>
      <c r="L55" s="39" t="str">
        <f>VLOOKUP("Team "&amp;$A55,'Alle (außer Sonder)'!$L$12:$W$698,L$1,0)</f>
        <v/>
      </c>
    </row>
    <row r="56" spans="1:12" x14ac:dyDescent="0.25">
      <c r="A56">
        <f t="shared" si="0"/>
        <v>42</v>
      </c>
      <c r="B56" s="39" t="str">
        <f>VLOOKUP("Team "&amp;$A56,'Alle (außer Sonder)'!$L$12:$W$698,B$1,0)</f>
        <v/>
      </c>
      <c r="C56" s="39" t="str">
        <f>VLOOKUP("Team "&amp;$A56,'Alle (außer Sonder)'!$L$12:$W$698,C$1,0)</f>
        <v/>
      </c>
      <c r="D56" s="39" t="str">
        <f>VLOOKUP("Team "&amp;$A56,'Alle (außer Sonder)'!$L$12:$W$698,D$1,0)</f>
        <v/>
      </c>
      <c r="E56" s="39" t="str">
        <f>VLOOKUP("Team "&amp;$A56,'Alle (außer Sonder)'!$L$12:$W$698,E$1,0)</f>
        <v/>
      </c>
      <c r="F56" s="39" t="str">
        <f>VLOOKUP("Team "&amp;$A56,'Alle (außer Sonder)'!$L$12:$W$698,F$1,0)</f>
        <v/>
      </c>
      <c r="G56" s="39"/>
      <c r="H56" s="39"/>
      <c r="I56" s="39" t="str">
        <f>VLOOKUP("Team "&amp;$A56,'Alle (außer Sonder)'!$L$12:$W$698,I$1,0)</f>
        <v/>
      </c>
      <c r="J56" s="39" t="str">
        <f>VLOOKUP("Team "&amp;$A56,'Alle (außer Sonder)'!$L$12:$W$698,J$1,0)</f>
        <v/>
      </c>
      <c r="K56" s="39" t="str">
        <f>VLOOKUP("Team "&amp;$A56,'Alle (außer Sonder)'!$L$12:$W$698,K$1,0)</f>
        <v/>
      </c>
      <c r="L56" s="39" t="str">
        <f>VLOOKUP("Team "&amp;$A56,'Alle (außer Sonder)'!$L$12:$W$698,L$1,0)</f>
        <v/>
      </c>
    </row>
    <row r="57" spans="1:12" x14ac:dyDescent="0.25">
      <c r="A57">
        <f t="shared" si="0"/>
        <v>43</v>
      </c>
      <c r="B57" s="39" t="str">
        <f>VLOOKUP("Team "&amp;$A57,'Alle (außer Sonder)'!$L$12:$W$698,B$1,0)</f>
        <v/>
      </c>
      <c r="C57" s="39" t="str">
        <f>VLOOKUP("Team "&amp;$A57,'Alle (außer Sonder)'!$L$12:$W$698,C$1,0)</f>
        <v/>
      </c>
      <c r="D57" s="39" t="str">
        <f>VLOOKUP("Team "&amp;$A57,'Alle (außer Sonder)'!$L$12:$W$698,D$1,0)</f>
        <v/>
      </c>
      <c r="E57" s="39" t="str">
        <f>VLOOKUP("Team "&amp;$A57,'Alle (außer Sonder)'!$L$12:$W$698,E$1,0)</f>
        <v/>
      </c>
      <c r="F57" s="39" t="str">
        <f>VLOOKUP("Team "&amp;$A57,'Alle (außer Sonder)'!$L$12:$W$698,F$1,0)</f>
        <v/>
      </c>
      <c r="G57" s="39"/>
      <c r="H57" s="39"/>
      <c r="I57" s="39" t="str">
        <f>VLOOKUP("Team "&amp;$A57,'Alle (außer Sonder)'!$L$12:$W$698,I$1,0)</f>
        <v/>
      </c>
      <c r="J57" s="39" t="str">
        <f>VLOOKUP("Team "&amp;$A57,'Alle (außer Sonder)'!$L$12:$W$698,J$1,0)</f>
        <v/>
      </c>
      <c r="K57" s="39" t="str">
        <f>VLOOKUP("Team "&amp;$A57,'Alle (außer Sonder)'!$L$12:$W$698,K$1,0)</f>
        <v/>
      </c>
      <c r="L57" s="39" t="str">
        <f>VLOOKUP("Team "&amp;$A57,'Alle (außer Sonder)'!$L$12:$W$698,L$1,0)</f>
        <v/>
      </c>
    </row>
    <row r="58" spans="1:12" x14ac:dyDescent="0.25">
      <c r="A58">
        <f t="shared" si="0"/>
        <v>44</v>
      </c>
      <c r="B58" s="39" t="str">
        <f>VLOOKUP("Team "&amp;$A58,'Alle (außer Sonder)'!$L$12:$W$698,B$1,0)</f>
        <v/>
      </c>
      <c r="C58" s="39" t="str">
        <f>VLOOKUP("Team "&amp;$A58,'Alle (außer Sonder)'!$L$12:$W$698,C$1,0)</f>
        <v/>
      </c>
      <c r="D58" s="39" t="str">
        <f>VLOOKUP("Team "&amp;$A58,'Alle (außer Sonder)'!$L$12:$W$698,D$1,0)</f>
        <v/>
      </c>
      <c r="E58" s="39" t="str">
        <f>VLOOKUP("Team "&amp;$A58,'Alle (außer Sonder)'!$L$12:$W$698,E$1,0)</f>
        <v/>
      </c>
      <c r="F58" s="39" t="str">
        <f>VLOOKUP("Team "&amp;$A58,'Alle (außer Sonder)'!$L$12:$W$698,F$1,0)</f>
        <v/>
      </c>
      <c r="G58" s="39"/>
      <c r="H58" s="39"/>
      <c r="I58" s="39" t="str">
        <f>VLOOKUP("Team "&amp;$A58,'Alle (außer Sonder)'!$L$12:$W$698,I$1,0)</f>
        <v/>
      </c>
      <c r="J58" s="39" t="str">
        <f>VLOOKUP("Team "&amp;$A58,'Alle (außer Sonder)'!$L$12:$W$698,J$1,0)</f>
        <v/>
      </c>
      <c r="K58" s="39" t="str">
        <f>VLOOKUP("Team "&amp;$A58,'Alle (außer Sonder)'!$L$12:$W$698,K$1,0)</f>
        <v/>
      </c>
      <c r="L58" s="39" t="str">
        <f>VLOOKUP("Team "&amp;$A58,'Alle (außer Sonder)'!$L$12:$W$698,L$1,0)</f>
        <v/>
      </c>
    </row>
    <row r="59" spans="1:12" x14ac:dyDescent="0.25">
      <c r="A59">
        <f t="shared" si="0"/>
        <v>45</v>
      </c>
      <c r="B59" s="39" t="str">
        <f>VLOOKUP("Team "&amp;$A59,'Alle (außer Sonder)'!$L$12:$W$698,B$1,0)</f>
        <v/>
      </c>
      <c r="C59" s="39" t="str">
        <f>VLOOKUP("Team "&amp;$A59,'Alle (außer Sonder)'!$L$12:$W$698,C$1,0)</f>
        <v/>
      </c>
      <c r="D59" s="39" t="str">
        <f>VLOOKUP("Team "&amp;$A59,'Alle (außer Sonder)'!$L$12:$W$698,D$1,0)</f>
        <v/>
      </c>
      <c r="E59" s="39" t="str">
        <f>VLOOKUP("Team "&amp;$A59,'Alle (außer Sonder)'!$L$12:$W$698,E$1,0)</f>
        <v/>
      </c>
      <c r="F59" s="39" t="str">
        <f>VLOOKUP("Team "&amp;$A59,'Alle (außer Sonder)'!$L$12:$W$698,F$1,0)</f>
        <v/>
      </c>
      <c r="G59" s="39"/>
      <c r="H59" s="39"/>
      <c r="I59" s="39" t="str">
        <f>VLOOKUP("Team "&amp;$A59,'Alle (außer Sonder)'!$L$12:$W$698,I$1,0)</f>
        <v/>
      </c>
      <c r="J59" s="39" t="str">
        <f>VLOOKUP("Team "&amp;$A59,'Alle (außer Sonder)'!$L$12:$W$698,J$1,0)</f>
        <v/>
      </c>
      <c r="K59" s="39" t="str">
        <f>VLOOKUP("Team "&amp;$A59,'Alle (außer Sonder)'!$L$12:$W$698,K$1,0)</f>
        <v/>
      </c>
      <c r="L59" s="39" t="str">
        <f>VLOOKUP("Team "&amp;$A59,'Alle (außer Sonder)'!$L$12:$W$698,L$1,0)</f>
        <v/>
      </c>
    </row>
    <row r="60" spans="1:12" x14ac:dyDescent="0.25">
      <c r="A60">
        <f t="shared" si="0"/>
        <v>46</v>
      </c>
      <c r="B60" s="39" t="str">
        <f>VLOOKUP("Team "&amp;$A60,'Alle (außer Sonder)'!$L$12:$W$698,B$1,0)</f>
        <v/>
      </c>
      <c r="C60" s="39" t="str">
        <f>VLOOKUP("Team "&amp;$A60,'Alle (außer Sonder)'!$L$12:$W$698,C$1,0)</f>
        <v/>
      </c>
      <c r="D60" s="39" t="str">
        <f>VLOOKUP("Team "&amp;$A60,'Alle (außer Sonder)'!$L$12:$W$698,D$1,0)</f>
        <v/>
      </c>
      <c r="E60" s="39" t="str">
        <f>VLOOKUP("Team "&amp;$A60,'Alle (außer Sonder)'!$L$12:$W$698,E$1,0)</f>
        <v/>
      </c>
      <c r="F60" s="39" t="str">
        <f>VLOOKUP("Team "&amp;$A60,'Alle (außer Sonder)'!$L$12:$W$698,F$1,0)</f>
        <v/>
      </c>
      <c r="G60" s="39"/>
      <c r="H60" s="39"/>
      <c r="I60" s="39" t="str">
        <f>VLOOKUP("Team "&amp;$A60,'Alle (außer Sonder)'!$L$12:$W$698,I$1,0)</f>
        <v/>
      </c>
      <c r="J60" s="39" t="str">
        <f>VLOOKUP("Team "&amp;$A60,'Alle (außer Sonder)'!$L$12:$W$698,J$1,0)</f>
        <v/>
      </c>
      <c r="K60" s="39" t="str">
        <f>VLOOKUP("Team "&amp;$A60,'Alle (außer Sonder)'!$L$12:$W$698,K$1,0)</f>
        <v/>
      </c>
      <c r="L60" s="39" t="str">
        <f>VLOOKUP("Team "&amp;$A60,'Alle (außer Sonder)'!$L$12:$W$698,L$1,0)</f>
        <v/>
      </c>
    </row>
    <row r="61" spans="1:12" x14ac:dyDescent="0.25">
      <c r="A61">
        <f t="shared" si="0"/>
        <v>47</v>
      </c>
      <c r="B61" s="39" t="str">
        <f>VLOOKUP("Team "&amp;$A61,'Alle (außer Sonder)'!$L$12:$W$698,B$1,0)</f>
        <v/>
      </c>
      <c r="C61" s="39" t="str">
        <f>VLOOKUP("Team "&amp;$A61,'Alle (außer Sonder)'!$L$12:$W$698,C$1,0)</f>
        <v/>
      </c>
      <c r="D61" s="39" t="str">
        <f>VLOOKUP("Team "&amp;$A61,'Alle (außer Sonder)'!$L$12:$W$698,D$1,0)</f>
        <v/>
      </c>
      <c r="E61" s="39" t="str">
        <f>VLOOKUP("Team "&amp;$A61,'Alle (außer Sonder)'!$L$12:$W$698,E$1,0)</f>
        <v/>
      </c>
      <c r="F61" s="39" t="str">
        <f>VLOOKUP("Team "&amp;$A61,'Alle (außer Sonder)'!$L$12:$W$698,F$1,0)</f>
        <v/>
      </c>
      <c r="G61" s="39"/>
      <c r="H61" s="39"/>
      <c r="I61" s="39" t="str">
        <f>VLOOKUP("Team "&amp;$A61,'Alle (außer Sonder)'!$L$12:$W$698,I$1,0)</f>
        <v/>
      </c>
      <c r="J61" s="39" t="str">
        <f>VLOOKUP("Team "&amp;$A61,'Alle (außer Sonder)'!$L$12:$W$698,J$1,0)</f>
        <v/>
      </c>
      <c r="K61" s="39" t="str">
        <f>VLOOKUP("Team "&amp;$A61,'Alle (außer Sonder)'!$L$12:$W$698,K$1,0)</f>
        <v/>
      </c>
      <c r="L61" s="39" t="str">
        <f>VLOOKUP("Team "&amp;$A61,'Alle (außer Sonder)'!$L$12:$W$698,L$1,0)</f>
        <v/>
      </c>
    </row>
    <row r="62" spans="1:12" x14ac:dyDescent="0.25">
      <c r="A62">
        <f t="shared" si="0"/>
        <v>48</v>
      </c>
      <c r="B62" s="39" t="str">
        <f>VLOOKUP("Team "&amp;$A62,'Alle (außer Sonder)'!$L$12:$W$698,B$1,0)</f>
        <v/>
      </c>
      <c r="C62" s="39" t="str">
        <f>VLOOKUP("Team "&amp;$A62,'Alle (außer Sonder)'!$L$12:$W$698,C$1,0)</f>
        <v/>
      </c>
      <c r="D62" s="39" t="str">
        <f>VLOOKUP("Team "&amp;$A62,'Alle (außer Sonder)'!$L$12:$W$698,D$1,0)</f>
        <v/>
      </c>
      <c r="E62" s="39" t="str">
        <f>VLOOKUP("Team "&amp;$A62,'Alle (außer Sonder)'!$L$12:$W$698,E$1,0)</f>
        <v/>
      </c>
      <c r="F62" s="39" t="str">
        <f>VLOOKUP("Team "&amp;$A62,'Alle (außer Sonder)'!$L$12:$W$698,F$1,0)</f>
        <v/>
      </c>
      <c r="G62" s="39"/>
      <c r="H62" s="39"/>
      <c r="I62" s="39" t="str">
        <f>VLOOKUP("Team "&amp;$A62,'Alle (außer Sonder)'!$L$12:$W$698,I$1,0)</f>
        <v/>
      </c>
      <c r="J62" s="39" t="str">
        <f>VLOOKUP("Team "&amp;$A62,'Alle (außer Sonder)'!$L$12:$W$698,J$1,0)</f>
        <v/>
      </c>
      <c r="K62" s="39" t="str">
        <f>VLOOKUP("Team "&amp;$A62,'Alle (außer Sonder)'!$L$12:$W$698,K$1,0)</f>
        <v/>
      </c>
      <c r="L62" s="39" t="str">
        <f>VLOOKUP("Team "&amp;$A62,'Alle (außer Sonder)'!$L$12:$W$698,L$1,0)</f>
        <v/>
      </c>
    </row>
    <row r="63" spans="1:12" x14ac:dyDescent="0.25">
      <c r="A63">
        <f t="shared" si="0"/>
        <v>49</v>
      </c>
      <c r="B63" s="39" t="str">
        <f>VLOOKUP("Team "&amp;$A63,'Alle (außer Sonder)'!$L$12:$W$698,B$1,0)</f>
        <v/>
      </c>
      <c r="C63" s="39" t="str">
        <f>VLOOKUP("Team "&amp;$A63,'Alle (außer Sonder)'!$L$12:$W$698,C$1,0)</f>
        <v/>
      </c>
      <c r="D63" s="39" t="str">
        <f>VLOOKUP("Team "&amp;$A63,'Alle (außer Sonder)'!$L$12:$W$698,D$1,0)</f>
        <v/>
      </c>
      <c r="E63" s="39" t="str">
        <f>VLOOKUP("Team "&amp;$A63,'Alle (außer Sonder)'!$L$12:$W$698,E$1,0)</f>
        <v/>
      </c>
      <c r="F63" s="39" t="str">
        <f>VLOOKUP("Team "&amp;$A63,'Alle (außer Sonder)'!$L$12:$W$698,F$1,0)</f>
        <v/>
      </c>
      <c r="G63" s="39"/>
      <c r="H63" s="39"/>
      <c r="I63" s="39" t="str">
        <f>VLOOKUP("Team "&amp;$A63,'Alle (außer Sonder)'!$L$12:$W$698,I$1,0)</f>
        <v/>
      </c>
      <c r="J63" s="39" t="str">
        <f>VLOOKUP("Team "&amp;$A63,'Alle (außer Sonder)'!$L$12:$W$698,J$1,0)</f>
        <v/>
      </c>
      <c r="K63" s="39" t="str">
        <f>VLOOKUP("Team "&amp;$A63,'Alle (außer Sonder)'!$L$12:$W$698,K$1,0)</f>
        <v/>
      </c>
      <c r="L63" s="39" t="str">
        <f>VLOOKUP("Team "&amp;$A63,'Alle (außer Sonder)'!$L$12:$W$698,L$1,0)</f>
        <v/>
      </c>
    </row>
    <row r="64" spans="1:12" x14ac:dyDescent="0.25">
      <c r="A64">
        <f t="shared" si="0"/>
        <v>50</v>
      </c>
      <c r="B64" s="39" t="str">
        <f>VLOOKUP("Team "&amp;$A64,'Alle (außer Sonder)'!$L$12:$W$698,B$1,0)</f>
        <v/>
      </c>
      <c r="C64" s="39" t="str">
        <f>VLOOKUP("Team "&amp;$A64,'Alle (außer Sonder)'!$L$12:$W$698,C$1,0)</f>
        <v/>
      </c>
      <c r="D64" s="39" t="str">
        <f>VLOOKUP("Team "&amp;$A64,'Alle (außer Sonder)'!$L$12:$W$698,D$1,0)</f>
        <v/>
      </c>
      <c r="E64" s="39" t="str">
        <f>VLOOKUP("Team "&amp;$A64,'Alle (außer Sonder)'!$L$12:$W$698,E$1,0)</f>
        <v/>
      </c>
      <c r="F64" s="39" t="str">
        <f>VLOOKUP("Team "&amp;$A64,'Alle (außer Sonder)'!$L$12:$W$698,F$1,0)</f>
        <v/>
      </c>
      <c r="G64" s="39"/>
      <c r="H64" s="39"/>
      <c r="I64" s="39" t="str">
        <f>VLOOKUP("Team "&amp;$A64,'Alle (außer Sonder)'!$L$12:$W$698,I$1,0)</f>
        <v/>
      </c>
      <c r="J64" s="39" t="str">
        <f>VLOOKUP("Team "&amp;$A64,'Alle (außer Sonder)'!$L$12:$W$698,J$1,0)</f>
        <v/>
      </c>
      <c r="K64" s="39" t="str">
        <f>VLOOKUP("Team "&amp;$A64,'Alle (außer Sonder)'!$L$12:$W$698,K$1,0)</f>
        <v/>
      </c>
      <c r="L64" s="39" t="str">
        <f>VLOOKUP("Team "&amp;$A64,'Alle (außer Sonder)'!$L$12:$W$698,L$1,0)</f>
        <v/>
      </c>
    </row>
  </sheetData>
  <sheetProtection selectLockedCells="1"/>
  <mergeCells count="1">
    <mergeCell ref="K3:L3"/>
  </mergeCells>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F27B5-96E6-4026-9685-6A97CB83D72B}">
  <sheetPr>
    <tabColor rgb="FFFF0000"/>
  </sheetPr>
  <dimension ref="A1:V63"/>
  <sheetViews>
    <sheetView topLeftCell="A28" zoomScaleNormal="100" workbookViewId="0">
      <selection activeCell="I39" sqref="I39"/>
    </sheetView>
  </sheetViews>
  <sheetFormatPr baseColWidth="10" defaultRowHeight="13.2" x14ac:dyDescent="0.25"/>
  <sheetData>
    <row r="1" spans="1:20" x14ac:dyDescent="0.25">
      <c r="D1" s="39"/>
      <c r="F1" s="39"/>
      <c r="Q1" t="s">
        <v>413</v>
      </c>
      <c r="R1" t="s">
        <v>397</v>
      </c>
    </row>
    <row r="2" spans="1:20" x14ac:dyDescent="0.25">
      <c r="A2" s="1" t="s">
        <v>336</v>
      </c>
      <c r="B2" s="1" t="s">
        <v>0</v>
      </c>
      <c r="C2" s="1" t="s">
        <v>4</v>
      </c>
      <c r="D2" s="1" t="s">
        <v>6</v>
      </c>
      <c r="E2" s="1" t="s">
        <v>16</v>
      </c>
      <c r="F2" s="1" t="s">
        <v>24</v>
      </c>
      <c r="G2" s="1" t="s">
        <v>23</v>
      </c>
      <c r="H2" s="1" t="s">
        <v>331</v>
      </c>
      <c r="I2" s="1" t="s">
        <v>29</v>
      </c>
      <c r="J2" s="1" t="s">
        <v>36</v>
      </c>
      <c r="K2" s="1" t="s">
        <v>40</v>
      </c>
      <c r="L2" s="1" t="s">
        <v>108</v>
      </c>
      <c r="N2" s="1" t="s">
        <v>172</v>
      </c>
      <c r="P2" s="1" t="s">
        <v>305</v>
      </c>
      <c r="Q2" s="1" t="s">
        <v>304</v>
      </c>
      <c r="R2" t="s">
        <v>304</v>
      </c>
      <c r="T2" s="1" t="s">
        <v>268</v>
      </c>
    </row>
    <row r="3" spans="1:20" x14ac:dyDescent="0.25">
      <c r="B3" s="1"/>
      <c r="C3" s="1"/>
      <c r="D3" s="1"/>
      <c r="E3" s="1"/>
      <c r="F3" s="1"/>
      <c r="G3" s="1"/>
      <c r="N3" t="s">
        <v>197</v>
      </c>
      <c r="P3" t="s">
        <v>306</v>
      </c>
      <c r="Q3" s="72" t="s">
        <v>322</v>
      </c>
      <c r="R3" t="s">
        <v>321</v>
      </c>
      <c r="T3" s="65" t="s">
        <v>197</v>
      </c>
    </row>
    <row r="4" spans="1:20" x14ac:dyDescent="0.25">
      <c r="A4" t="s">
        <v>2</v>
      </c>
      <c r="B4" t="s">
        <v>1</v>
      </c>
      <c r="C4">
        <v>1</v>
      </c>
      <c r="D4" t="s">
        <v>7</v>
      </c>
      <c r="E4" t="s">
        <v>17</v>
      </c>
      <c r="F4" t="s">
        <v>7</v>
      </c>
      <c r="G4" t="s">
        <v>25</v>
      </c>
      <c r="H4" t="s">
        <v>25</v>
      </c>
      <c r="I4" t="s">
        <v>30</v>
      </c>
      <c r="J4" t="s">
        <v>37</v>
      </c>
      <c r="K4" t="s">
        <v>41</v>
      </c>
      <c r="L4" t="s">
        <v>26</v>
      </c>
      <c r="N4" t="str">
        <f>'Daten Allgemeine Daten'!C5</f>
        <v>Abteilungsleitung</v>
      </c>
      <c r="P4" t="s">
        <v>307</v>
      </c>
      <c r="Q4" s="72" t="s">
        <v>323</v>
      </c>
      <c r="R4" t="s">
        <v>322</v>
      </c>
      <c r="S4" t="s">
        <v>321</v>
      </c>
      <c r="T4" s="66" t="str">
        <f>IF('Daten Allgemeine Daten'!D15="","",'Daten Allgemeine Daten'!C15&amp;" "&amp;'Daten Allgemeine Daten'!E15&amp;" "&amp;'Daten Allgemeine Daten'!D15)</f>
        <v/>
      </c>
    </row>
    <row r="5" spans="1:20" x14ac:dyDescent="0.25">
      <c r="A5" t="s">
        <v>1</v>
      </c>
      <c r="B5" t="s">
        <v>2</v>
      </c>
      <c r="C5">
        <v>2</v>
      </c>
      <c r="D5" t="s">
        <v>8</v>
      </c>
      <c r="E5" t="s">
        <v>18</v>
      </c>
      <c r="F5" t="s">
        <v>8</v>
      </c>
      <c r="G5" t="s">
        <v>26</v>
      </c>
      <c r="H5" t="s">
        <v>26</v>
      </c>
      <c r="I5" t="s">
        <v>31</v>
      </c>
      <c r="J5" t="s">
        <v>409</v>
      </c>
      <c r="K5" t="s">
        <v>42</v>
      </c>
      <c r="L5" t="s">
        <v>27</v>
      </c>
      <c r="N5" t="str">
        <f>'Daten Allgemeine Daten'!C6</f>
        <v>Rechnungen</v>
      </c>
      <c r="P5" t="s">
        <v>308</v>
      </c>
      <c r="Q5" s="72" t="s">
        <v>324</v>
      </c>
      <c r="R5" t="s">
        <v>323</v>
      </c>
      <c r="S5" t="s">
        <v>322</v>
      </c>
      <c r="T5" s="66" t="str">
        <f>IF('Daten Allgemeine Daten'!D16="","",'Daten Allgemeine Daten'!C16&amp;" "&amp;'Daten Allgemeine Daten'!E16&amp;" "&amp;'Daten Allgemeine Daten'!D16)</f>
        <v/>
      </c>
    </row>
    <row r="6" spans="1:20" x14ac:dyDescent="0.25">
      <c r="A6" t="s">
        <v>307</v>
      </c>
      <c r="C6">
        <v>3</v>
      </c>
      <c r="D6" t="s">
        <v>9</v>
      </c>
      <c r="F6" t="s">
        <v>9</v>
      </c>
      <c r="G6" t="s">
        <v>27</v>
      </c>
      <c r="H6" t="s">
        <v>27</v>
      </c>
      <c r="I6" t="s">
        <v>33</v>
      </c>
      <c r="J6" t="s">
        <v>410</v>
      </c>
      <c r="K6" t="s">
        <v>7</v>
      </c>
      <c r="L6" s="39" t="s">
        <v>28</v>
      </c>
      <c r="N6" t="str">
        <f>'Daten Allgemeine Daten'!C7</f>
        <v>Erwachsenenspielbetrieb</v>
      </c>
      <c r="P6" t="s">
        <v>309</v>
      </c>
      <c r="Q6" s="72" t="s">
        <v>334</v>
      </c>
      <c r="R6" t="s">
        <v>324</v>
      </c>
      <c r="S6" t="s">
        <v>323</v>
      </c>
      <c r="T6" s="66" t="str">
        <f>IF('Daten Allgemeine Daten'!D17="","",'Daten Allgemeine Daten'!C17&amp;" "&amp;'Daten Allgemeine Daten'!E17&amp;" "&amp;'Daten Allgemeine Daten'!D17)</f>
        <v/>
      </c>
    </row>
    <row r="7" spans="1:20" x14ac:dyDescent="0.25">
      <c r="A7" t="s">
        <v>308</v>
      </c>
      <c r="C7">
        <v>4</v>
      </c>
      <c r="D7" t="s">
        <v>10</v>
      </c>
      <c r="G7" t="s">
        <v>28</v>
      </c>
      <c r="H7" s="39" t="s">
        <v>28</v>
      </c>
      <c r="I7" t="s">
        <v>32</v>
      </c>
      <c r="K7" t="s">
        <v>8</v>
      </c>
      <c r="N7" t="str">
        <f>'Daten Allgemeine Daten'!C8</f>
        <v>Jugendspielbetrieb</v>
      </c>
      <c r="P7" t="s">
        <v>390</v>
      </c>
      <c r="Q7" s="73">
        <v>2014</v>
      </c>
      <c r="R7" t="s">
        <v>394</v>
      </c>
      <c r="S7" t="s">
        <v>324</v>
      </c>
      <c r="T7" s="66" t="str">
        <f>IF('Daten Allgemeine Daten'!D18="","",'Daten Allgemeine Daten'!C18&amp;" "&amp;'Daten Allgemeine Daten'!E18&amp;" "&amp;'Daten Allgemeine Daten'!D18)</f>
        <v/>
      </c>
    </row>
    <row r="8" spans="1:20" x14ac:dyDescent="0.25">
      <c r="A8" t="s">
        <v>309</v>
      </c>
      <c r="C8">
        <v>5</v>
      </c>
      <c r="H8" s="39" t="s">
        <v>330</v>
      </c>
      <c r="I8" t="s">
        <v>332</v>
      </c>
      <c r="K8" t="s">
        <v>9</v>
      </c>
      <c r="N8" t="str">
        <f>'Daten Allgemeine Daten'!C9</f>
        <v>Micro-/Minispielbetrieb</v>
      </c>
      <c r="P8" t="s">
        <v>310</v>
      </c>
      <c r="Q8" s="73" t="s">
        <v>412</v>
      </c>
      <c r="R8" t="s">
        <v>334</v>
      </c>
      <c r="S8" t="s">
        <v>325</v>
      </c>
      <c r="T8" s="66" t="str">
        <f>IF('Daten Allgemeine Daten'!D19="","",'Daten Allgemeine Daten'!C19&amp;" "&amp;'Daten Allgemeine Daten'!E19&amp;" "&amp;'Daten Allgemeine Daten'!D19)</f>
        <v/>
      </c>
    </row>
    <row r="9" spans="1:20" x14ac:dyDescent="0.25">
      <c r="A9" s="39" t="s">
        <v>390</v>
      </c>
      <c r="C9">
        <v>6</v>
      </c>
      <c r="I9" t="s">
        <v>34</v>
      </c>
      <c r="K9" t="s">
        <v>10</v>
      </c>
      <c r="N9" t="str">
        <f>'Daten Allgemeine Daten'!C10</f>
        <v>Spielverlegungen (gesamter Verein)</v>
      </c>
      <c r="P9" t="s">
        <v>311</v>
      </c>
      <c r="Q9" s="73" t="s">
        <v>329</v>
      </c>
      <c r="R9" t="s">
        <v>327</v>
      </c>
      <c r="S9" t="s">
        <v>326</v>
      </c>
      <c r="T9" s="66" t="str">
        <f>IF('Daten Allgemeine Daten'!D20="","",'Daten Allgemeine Daten'!C20&amp;" "&amp;'Daten Allgemeine Daten'!E20&amp;" "&amp;'Daten Allgemeine Daten'!D20)</f>
        <v/>
      </c>
    </row>
    <row r="10" spans="1:20" x14ac:dyDescent="0.25">
      <c r="A10" t="s">
        <v>310</v>
      </c>
      <c r="C10">
        <v>7</v>
      </c>
      <c r="I10" t="s">
        <v>333</v>
      </c>
      <c r="N10" t="str">
        <f>'Daten Allgemeine Daten'!C11</f>
        <v>SchiedsrichterInnen</v>
      </c>
      <c r="P10" t="s">
        <v>312</v>
      </c>
      <c r="Q10" s="73" t="s">
        <v>335</v>
      </c>
      <c r="R10" t="s">
        <v>328</v>
      </c>
      <c r="S10" t="s">
        <v>327</v>
      </c>
      <c r="T10" s="66" t="str">
        <f>IF('Daten Allgemeine Daten'!D21="","",'Daten Allgemeine Daten'!C21&amp;" "&amp;'Daten Allgemeine Daten'!E21&amp;" "&amp;'Daten Allgemeine Daten'!D21)</f>
        <v/>
      </c>
    </row>
    <row r="11" spans="1:20" x14ac:dyDescent="0.25">
      <c r="A11" t="s">
        <v>311</v>
      </c>
      <c r="C11">
        <v>8</v>
      </c>
      <c r="N11" t="str">
        <f>'Daten Allgemeine Daten'!C12</f>
        <v/>
      </c>
      <c r="P11" t="s">
        <v>339</v>
      </c>
      <c r="Q11" s="73" t="s">
        <v>398</v>
      </c>
      <c r="R11" t="s">
        <v>329</v>
      </c>
      <c r="S11" t="s">
        <v>328</v>
      </c>
      <c r="T11" s="66" t="str">
        <f>IF('Daten Allgemeine Daten'!D22="","",'Daten Allgemeine Daten'!C22&amp;" "&amp;'Daten Allgemeine Daten'!E22&amp;" "&amp;'Daten Allgemeine Daten'!D22)</f>
        <v/>
      </c>
    </row>
    <row r="12" spans="1:20" x14ac:dyDescent="0.25">
      <c r="A12" t="s">
        <v>312</v>
      </c>
      <c r="C12">
        <v>9</v>
      </c>
      <c r="N12" t="str">
        <f>'Daten Allgemeine Daten'!C13</f>
        <v/>
      </c>
      <c r="P12" t="s">
        <v>340</v>
      </c>
      <c r="Q12" s="73" t="s">
        <v>411</v>
      </c>
      <c r="R12" t="s">
        <v>335</v>
      </c>
      <c r="S12" t="s">
        <v>320</v>
      </c>
      <c r="T12" s="66" t="str">
        <f>IF('Daten Allgemeine Daten'!D23="","",'Daten Allgemeine Daten'!C23&amp;" "&amp;'Daten Allgemeine Daten'!E23&amp;" "&amp;'Daten Allgemeine Daten'!D23)</f>
        <v/>
      </c>
    </row>
    <row r="13" spans="1:20" x14ac:dyDescent="0.25">
      <c r="A13" t="s">
        <v>339</v>
      </c>
      <c r="C13">
        <v>10</v>
      </c>
      <c r="P13" t="s">
        <v>313</v>
      </c>
      <c r="Q13" s="71" t="str">
        <f t="shared" ref="Q13:R20" si="0">Q3</f>
        <v>2007/2008</v>
      </c>
      <c r="R13" s="71" t="str">
        <f t="shared" si="0"/>
        <v>2005/2006</v>
      </c>
      <c r="S13" t="s">
        <v>321</v>
      </c>
      <c r="T13" s="66" t="str">
        <f>IF('Daten Allgemeine Daten'!D24="","",'Daten Allgemeine Daten'!C24&amp;" "&amp;'Daten Allgemeine Daten'!E24&amp;" "&amp;'Daten Allgemeine Daten'!D24)</f>
        <v/>
      </c>
    </row>
    <row r="14" spans="1:20" x14ac:dyDescent="0.25">
      <c r="A14" t="s">
        <v>340</v>
      </c>
      <c r="P14" t="s">
        <v>314</v>
      </c>
      <c r="Q14" s="71" t="str">
        <f t="shared" si="0"/>
        <v>2009/2010</v>
      </c>
      <c r="R14" s="71" t="str">
        <f t="shared" ref="R14" si="1">R4</f>
        <v>2007/2008</v>
      </c>
      <c r="S14" t="s">
        <v>322</v>
      </c>
      <c r="T14" s="66" t="str">
        <f>IF('Daten Allgemeine Daten'!D25="","",'Daten Allgemeine Daten'!C25&amp;" "&amp;'Daten Allgemeine Daten'!E25&amp;" "&amp;'Daten Allgemeine Daten'!D25)</f>
        <v/>
      </c>
    </row>
    <row r="15" spans="1:20" x14ac:dyDescent="0.25">
      <c r="A15" t="s">
        <v>314</v>
      </c>
      <c r="P15" t="s">
        <v>315</v>
      </c>
      <c r="Q15" s="71" t="str">
        <f t="shared" si="0"/>
        <v>2011/2012</v>
      </c>
      <c r="R15" s="71" t="str">
        <f t="shared" ref="R15" si="2">R5</f>
        <v>2009/2010</v>
      </c>
      <c r="S15" t="s">
        <v>323</v>
      </c>
      <c r="T15" s="66" t="str">
        <f>IF('Daten Allgemeine Daten'!D26="","",'Daten Allgemeine Daten'!C26&amp;" "&amp;'Daten Allgemeine Daten'!E26&amp;" "&amp;'Daten Allgemeine Daten'!D26)</f>
        <v/>
      </c>
    </row>
    <row r="16" spans="1:20" x14ac:dyDescent="0.25">
      <c r="A16" t="s">
        <v>315</v>
      </c>
      <c r="P16" t="s">
        <v>316</v>
      </c>
      <c r="Q16" s="71" t="str">
        <f t="shared" si="0"/>
        <v>2013/2014</v>
      </c>
      <c r="R16" s="71" t="str">
        <f t="shared" ref="R16" si="3">R6</f>
        <v>2011/2012</v>
      </c>
      <c r="S16" t="s">
        <v>324</v>
      </c>
      <c r="T16" s="66" t="str">
        <f>IF('Daten Allgemeine Daten'!D27="","",'Daten Allgemeine Daten'!C27&amp;" "&amp;'Daten Allgemeine Daten'!E27&amp;" "&amp;'Daten Allgemeine Daten'!D27)</f>
        <v/>
      </c>
    </row>
    <row r="17" spans="1:22" x14ac:dyDescent="0.25">
      <c r="A17" t="s">
        <v>316</v>
      </c>
      <c r="P17" t="s">
        <v>391</v>
      </c>
      <c r="Q17" s="71">
        <f t="shared" si="0"/>
        <v>2014</v>
      </c>
      <c r="R17" s="71" t="str">
        <f t="shared" ref="R17" si="4">R7</f>
        <v>2012/2013</v>
      </c>
      <c r="S17" t="s">
        <v>325</v>
      </c>
      <c r="T17" s="66" t="str">
        <f>IF('Daten Allgemeine Daten'!D28="","",'Daten Allgemeine Daten'!C28&amp;" "&amp;'Daten Allgemeine Daten'!E28&amp;" "&amp;'Daten Allgemeine Daten'!D28)</f>
        <v/>
      </c>
    </row>
    <row r="18" spans="1:22" x14ac:dyDescent="0.25">
      <c r="A18" s="39" t="s">
        <v>391</v>
      </c>
      <c r="P18" t="s">
        <v>317</v>
      </c>
      <c r="Q18" s="71" t="str">
        <f t="shared" si="0"/>
        <v>2015/2016</v>
      </c>
      <c r="R18" s="71" t="str">
        <f t="shared" ref="R18" si="5">R8</f>
        <v>2013/2014</v>
      </c>
      <c r="S18" t="s">
        <v>326</v>
      </c>
      <c r="T18" s="66" t="str">
        <f>IF('Daten Allgemeine Daten'!D29="","",'Daten Allgemeine Daten'!C29&amp;" "&amp;'Daten Allgemeine Daten'!E29&amp;" "&amp;'Daten Allgemeine Daten'!D29)</f>
        <v/>
      </c>
    </row>
    <row r="19" spans="1:22" x14ac:dyDescent="0.25">
      <c r="A19" t="s">
        <v>317</v>
      </c>
      <c r="P19" t="s">
        <v>318</v>
      </c>
      <c r="Q19" s="71" t="str">
        <f t="shared" si="0"/>
        <v>2016 und jünger</v>
      </c>
      <c r="R19" s="71" t="str">
        <f t="shared" ref="R19" si="6">R9</f>
        <v>2014 und jünger</v>
      </c>
      <c r="T19" s="66" t="str">
        <f>IF('Daten Allgemeine Daten'!D30="","",'Daten Allgemeine Daten'!C30&amp;" "&amp;'Daten Allgemeine Daten'!E30&amp;" "&amp;'Daten Allgemeine Daten'!D30)</f>
        <v/>
      </c>
    </row>
    <row r="20" spans="1:22" x14ac:dyDescent="0.25">
      <c r="A20" t="s">
        <v>318</v>
      </c>
      <c r="P20" t="s">
        <v>319</v>
      </c>
      <c r="Q20" s="71" t="str">
        <f t="shared" si="0"/>
        <v>2017 und jünger</v>
      </c>
      <c r="R20" s="71" t="str">
        <f t="shared" ref="R20" si="7">R10</f>
        <v>2015 und jünger</v>
      </c>
      <c r="T20" s="66" t="str">
        <f>IF('Daten Allgemeine Daten'!D31="","",'Daten Allgemeine Daten'!C31&amp;" "&amp;'Daten Allgemeine Daten'!E31&amp;" "&amp;'Daten Allgemeine Daten'!D31)</f>
        <v/>
      </c>
    </row>
    <row r="21" spans="1:22" x14ac:dyDescent="0.25">
      <c r="A21" t="s">
        <v>319</v>
      </c>
      <c r="P21" t="s">
        <v>400</v>
      </c>
      <c r="Q21" s="71" t="str">
        <f t="shared" ref="Q21" si="8">Q11</f>
        <v>2018 und jünger</v>
      </c>
      <c r="T21" s="66" t="str">
        <f>IF('Daten Allgemeine Daten'!D32="","",'Daten Allgemeine Daten'!C32&amp;" "&amp;'Daten Allgemeine Daten'!E32&amp;" "&amp;'Daten Allgemeine Daten'!D32)</f>
        <v/>
      </c>
    </row>
    <row r="22" spans="1:22" x14ac:dyDescent="0.25">
      <c r="A22" t="s">
        <v>400</v>
      </c>
      <c r="P22" t="s">
        <v>401</v>
      </c>
      <c r="Q22" s="71" t="str">
        <f t="shared" ref="Q22" si="9">Q12</f>
        <v>2019 und jünger</v>
      </c>
      <c r="T22" s="66" t="str">
        <f>IF('Daten Allgemeine Daten'!D33="","",'Daten Allgemeine Daten'!C33&amp;" "&amp;'Daten Allgemeine Daten'!E33&amp;" "&amp;'Daten Allgemeine Daten'!D33)</f>
        <v/>
      </c>
    </row>
    <row r="23" spans="1:22" x14ac:dyDescent="0.25">
      <c r="A23" t="s">
        <v>401</v>
      </c>
      <c r="T23" s="66" t="str">
        <f>IF('Daten Allgemeine Daten'!D34="","",'Daten Allgemeine Daten'!C34&amp;" "&amp;'Daten Allgemeine Daten'!E34&amp;" "&amp;'Daten Allgemeine Daten'!D34)</f>
        <v/>
      </c>
    </row>
    <row r="24" spans="1:22" x14ac:dyDescent="0.25">
      <c r="T24" s="66" t="str">
        <f>IF('Daten Allgemeine Daten'!D35="","",'Daten Allgemeine Daten'!C35&amp;" "&amp;'Daten Allgemeine Daten'!E35&amp;" "&amp;'Daten Allgemeine Daten'!D35)</f>
        <v/>
      </c>
    </row>
    <row r="25" spans="1:22" x14ac:dyDescent="0.25">
      <c r="A25" s="1" t="s">
        <v>341</v>
      </c>
      <c r="T25" s="66" t="str">
        <f>IF('Daten Allgemeine Daten'!D36="","",'Daten Allgemeine Daten'!C36&amp;" "&amp;'Daten Allgemeine Daten'!E36&amp;" "&amp;'Daten Allgemeine Daten'!D36)</f>
        <v/>
      </c>
    </row>
    <row r="26" spans="1:22" x14ac:dyDescent="0.25">
      <c r="A26" s="1" t="s">
        <v>2</v>
      </c>
      <c r="B26" s="1" t="s">
        <v>1</v>
      </c>
      <c r="C26" s="1" t="s">
        <v>307</v>
      </c>
      <c r="D26" s="1" t="s">
        <v>308</v>
      </c>
      <c r="E26" s="1" t="s">
        <v>309</v>
      </c>
      <c r="F26" s="1" t="s">
        <v>390</v>
      </c>
      <c r="G26" s="1" t="s">
        <v>310</v>
      </c>
      <c r="H26" s="1" t="s">
        <v>311</v>
      </c>
      <c r="I26" s="1" t="s">
        <v>312</v>
      </c>
      <c r="J26" s="1" t="s">
        <v>339</v>
      </c>
      <c r="K26" s="1" t="s">
        <v>340</v>
      </c>
      <c r="L26" s="1" t="s">
        <v>314</v>
      </c>
      <c r="M26" s="1" t="s">
        <v>315</v>
      </c>
      <c r="N26" s="1" t="s">
        <v>316</v>
      </c>
      <c r="O26" s="1" t="s">
        <v>391</v>
      </c>
      <c r="P26" s="76" t="s">
        <v>317</v>
      </c>
      <c r="Q26" s="1" t="s">
        <v>318</v>
      </c>
      <c r="R26" s="1" t="s">
        <v>319</v>
      </c>
      <c r="S26" s="1" t="s">
        <v>400</v>
      </c>
      <c r="T26" s="1" t="s">
        <v>401</v>
      </c>
      <c r="V26" s="66" t="str">
        <f>IF('Daten Allgemeine Daten'!D37="","",'Daten Allgemeine Daten'!C37&amp;" "&amp;'Daten Allgemeine Daten'!E37&amp;" "&amp;'Daten Allgemeine Daten'!D37)</f>
        <v/>
      </c>
    </row>
    <row r="27" spans="1:22" x14ac:dyDescent="0.25">
      <c r="A27" t="s">
        <v>7</v>
      </c>
      <c r="B27" t="s">
        <v>7</v>
      </c>
      <c r="C27" t="s">
        <v>25</v>
      </c>
      <c r="D27" t="s">
        <v>25</v>
      </c>
      <c r="E27" t="s">
        <v>25</v>
      </c>
      <c r="F27" t="s">
        <v>26</v>
      </c>
      <c r="G27" t="s">
        <v>26</v>
      </c>
      <c r="H27" t="s">
        <v>26</v>
      </c>
      <c r="I27" t="s">
        <v>26</v>
      </c>
      <c r="J27" t="s">
        <v>26</v>
      </c>
      <c r="K27" t="s">
        <v>26</v>
      </c>
      <c r="L27" t="s">
        <v>25</v>
      </c>
      <c r="M27" t="s">
        <v>25</v>
      </c>
      <c r="N27" t="s">
        <v>25</v>
      </c>
      <c r="O27" t="s">
        <v>26</v>
      </c>
      <c r="P27" t="s">
        <v>26</v>
      </c>
      <c r="Q27" t="s">
        <v>26</v>
      </c>
      <c r="R27" t="s">
        <v>26</v>
      </c>
      <c r="S27" t="s">
        <v>26</v>
      </c>
      <c r="T27" t="s">
        <v>26</v>
      </c>
      <c r="V27" s="66" t="str">
        <f>IF('Daten Allgemeine Daten'!D38="","",'Daten Allgemeine Daten'!C38&amp;" "&amp;'Daten Allgemeine Daten'!E38&amp;" "&amp;'Daten Allgemeine Daten'!D38)</f>
        <v/>
      </c>
    </row>
    <row r="28" spans="1:22" x14ac:dyDescent="0.25">
      <c r="A28" t="s">
        <v>8</v>
      </c>
      <c r="B28" t="s">
        <v>8</v>
      </c>
      <c r="C28" t="s">
        <v>26</v>
      </c>
      <c r="D28" t="s">
        <v>26</v>
      </c>
      <c r="E28" t="s">
        <v>26</v>
      </c>
      <c r="F28" t="s">
        <v>27</v>
      </c>
      <c r="G28" t="s">
        <v>27</v>
      </c>
      <c r="H28" t="s">
        <v>27</v>
      </c>
      <c r="I28" t="s">
        <v>27</v>
      </c>
      <c r="J28" t="s">
        <v>27</v>
      </c>
      <c r="K28" t="s">
        <v>27</v>
      </c>
      <c r="L28" t="s">
        <v>26</v>
      </c>
      <c r="M28" t="s">
        <v>26</v>
      </c>
      <c r="N28" t="s">
        <v>26</v>
      </c>
      <c r="O28" t="s">
        <v>27</v>
      </c>
      <c r="P28" t="s">
        <v>27</v>
      </c>
      <c r="Q28" t="s">
        <v>27</v>
      </c>
      <c r="R28" t="s">
        <v>27</v>
      </c>
      <c r="S28" t="s">
        <v>27</v>
      </c>
      <c r="T28" t="s">
        <v>27</v>
      </c>
      <c r="V28" s="66" t="str">
        <f>IF('Daten Allgemeine Daten'!D39="","",'Daten Allgemeine Daten'!C39&amp;" "&amp;'Daten Allgemeine Daten'!E39&amp;" "&amp;'Daten Allgemeine Daten'!D39)</f>
        <v/>
      </c>
    </row>
    <row r="29" spans="1:22" x14ac:dyDescent="0.25">
      <c r="A29" t="s">
        <v>9</v>
      </c>
      <c r="B29" t="s">
        <v>9</v>
      </c>
      <c r="C29" t="s">
        <v>27</v>
      </c>
      <c r="D29" t="s">
        <v>27</v>
      </c>
      <c r="E29" t="s">
        <v>27</v>
      </c>
      <c r="G29" t="s">
        <v>28</v>
      </c>
      <c r="H29" t="s">
        <v>28</v>
      </c>
      <c r="I29" t="s">
        <v>28</v>
      </c>
      <c r="J29" t="s">
        <v>28</v>
      </c>
      <c r="K29" t="s">
        <v>28</v>
      </c>
      <c r="L29" t="s">
        <v>27</v>
      </c>
      <c r="M29" t="s">
        <v>27</v>
      </c>
      <c r="N29" t="s">
        <v>27</v>
      </c>
      <c r="P29" t="s">
        <v>28</v>
      </c>
      <c r="Q29" t="s">
        <v>28</v>
      </c>
      <c r="R29" t="s">
        <v>28</v>
      </c>
      <c r="S29" t="s">
        <v>28</v>
      </c>
      <c r="T29" t="s">
        <v>28</v>
      </c>
      <c r="V29" s="66" t="str">
        <f>IF('Daten Allgemeine Daten'!D40="","",'Daten Allgemeine Daten'!C40&amp;" "&amp;'Daten Allgemeine Daten'!E40&amp;" "&amp;'Daten Allgemeine Daten'!D40)</f>
        <v/>
      </c>
    </row>
    <row r="30" spans="1:22" x14ac:dyDescent="0.25">
      <c r="A30" t="s">
        <v>10</v>
      </c>
      <c r="C30" t="s">
        <v>28</v>
      </c>
      <c r="D30" t="s">
        <v>28</v>
      </c>
      <c r="E30" t="s">
        <v>28</v>
      </c>
      <c r="G30" s="39" t="s">
        <v>330</v>
      </c>
      <c r="H30" s="39" t="s">
        <v>330</v>
      </c>
      <c r="I30" s="39" t="s">
        <v>330</v>
      </c>
      <c r="J30" s="39" t="s">
        <v>330</v>
      </c>
      <c r="K30" s="39" t="s">
        <v>330</v>
      </c>
      <c r="P30" s="39" t="s">
        <v>330</v>
      </c>
      <c r="Q30" s="39" t="s">
        <v>330</v>
      </c>
      <c r="R30" s="39" t="s">
        <v>330</v>
      </c>
      <c r="S30" s="39" t="s">
        <v>330</v>
      </c>
      <c r="T30" s="39" t="s">
        <v>330</v>
      </c>
      <c r="V30" s="66" t="str">
        <f>IF('Daten Allgemeine Daten'!D41="","",'Daten Allgemeine Daten'!C41&amp;" "&amp;'Daten Allgemeine Daten'!E41&amp;" "&amp;'Daten Allgemeine Daten'!D41)</f>
        <v/>
      </c>
    </row>
    <row r="31" spans="1:22" x14ac:dyDescent="0.25">
      <c r="E31" s="39"/>
      <c r="F31" s="39"/>
      <c r="G31" s="39"/>
      <c r="R31" s="66"/>
      <c r="V31" s="66" t="str">
        <f>IF('Daten Allgemeine Daten'!D42="","",'Daten Allgemeine Daten'!C42&amp;" "&amp;'Daten Allgemeine Daten'!E42&amp;" "&amp;'Daten Allgemeine Daten'!D42)</f>
        <v/>
      </c>
    </row>
    <row r="32" spans="1:22" x14ac:dyDescent="0.25">
      <c r="A32" t="s">
        <v>166</v>
      </c>
      <c r="B32" t="s">
        <v>166</v>
      </c>
      <c r="C32" t="s">
        <v>167</v>
      </c>
      <c r="D32" t="s">
        <v>167</v>
      </c>
      <c r="E32" t="s">
        <v>167</v>
      </c>
      <c r="F32" t="s">
        <v>167</v>
      </c>
      <c r="G32" t="s">
        <v>167</v>
      </c>
      <c r="H32" t="s">
        <v>168</v>
      </c>
      <c r="I32" t="s">
        <v>168</v>
      </c>
      <c r="J32" t="s">
        <v>168</v>
      </c>
      <c r="K32" t="s">
        <v>168</v>
      </c>
      <c r="L32" t="s">
        <v>168</v>
      </c>
      <c r="M32" t="s">
        <v>167</v>
      </c>
      <c r="N32" t="s">
        <v>167</v>
      </c>
      <c r="O32" t="s">
        <v>167</v>
      </c>
      <c r="P32" t="s">
        <v>167</v>
      </c>
      <c r="Q32" t="s">
        <v>167</v>
      </c>
      <c r="R32" t="s">
        <v>168</v>
      </c>
      <c r="S32" t="s">
        <v>168</v>
      </c>
      <c r="V32" s="66" t="str">
        <f>IF('Daten Allgemeine Daten'!D43="","",'Daten Allgemeine Daten'!C43&amp;" "&amp;'Daten Allgemeine Daten'!E43&amp;" "&amp;'Daten Allgemeine Daten'!D43)</f>
        <v/>
      </c>
    </row>
    <row r="33" spans="1:20" x14ac:dyDescent="0.25">
      <c r="O33" s="66" t="str">
        <f>IF('Daten Allgemeine Daten'!D42="","",'Daten Allgemeine Daten'!C42&amp;" "&amp;'Daten Allgemeine Daten'!E42&amp;" "&amp;'Daten Allgemeine Daten'!D42)</f>
        <v/>
      </c>
      <c r="T33" s="66" t="str">
        <f>IF('Daten Allgemeine Daten'!D44="","",'Daten Allgemeine Daten'!C44&amp;" "&amp;'Daten Allgemeine Daten'!E44&amp;" "&amp;'Daten Allgemeine Daten'!D44)</f>
        <v/>
      </c>
    </row>
    <row r="34" spans="1:20" x14ac:dyDescent="0.25">
      <c r="O34" s="66" t="str">
        <f>IF('Daten Allgemeine Daten'!D43="","",'Daten Allgemeine Daten'!C43&amp;" "&amp;'Daten Allgemeine Daten'!E43&amp;" "&amp;'Daten Allgemeine Daten'!D43)</f>
        <v/>
      </c>
      <c r="T34" s="66" t="str">
        <f>IF('Daten Allgemeine Daten'!D45="","",'Daten Allgemeine Daten'!C45&amp;" "&amp;'Daten Allgemeine Daten'!E45&amp;" "&amp;'Daten Allgemeine Daten'!D45)</f>
        <v/>
      </c>
    </row>
    <row r="35" spans="1:20" x14ac:dyDescent="0.25">
      <c r="A35" s="1" t="s">
        <v>352</v>
      </c>
      <c r="O35" s="66" t="str">
        <f>IF('Daten Allgemeine Daten'!D44="","",'Daten Allgemeine Daten'!C44&amp;" "&amp;'Daten Allgemeine Daten'!E44&amp;" "&amp;'Daten Allgemeine Daten'!D44)</f>
        <v/>
      </c>
      <c r="T35" s="66" t="str">
        <f>IF('Daten Allgemeine Daten'!D46="","",'Daten Allgemeine Daten'!C46&amp;" "&amp;'Daten Allgemeine Daten'!E46&amp;" "&amp;'Daten Allgemeine Daten'!D46)</f>
        <v/>
      </c>
    </row>
    <row r="36" spans="1:20" x14ac:dyDescent="0.25">
      <c r="B36" s="1" t="s">
        <v>37</v>
      </c>
      <c r="C36" s="1" t="s">
        <v>38</v>
      </c>
      <c r="D36" s="1" t="s">
        <v>355</v>
      </c>
      <c r="E36" s="1" t="s">
        <v>357</v>
      </c>
      <c r="F36" s="1" t="s">
        <v>356</v>
      </c>
      <c r="G36" s="1" t="s">
        <v>358</v>
      </c>
      <c r="H36" s="1" t="s">
        <v>359</v>
      </c>
      <c r="I36" s="1" t="s">
        <v>30</v>
      </c>
      <c r="J36" s="106" t="s">
        <v>409</v>
      </c>
      <c r="K36" s="106" t="s">
        <v>410</v>
      </c>
      <c r="O36" s="66" t="str">
        <f>IF('Daten Allgemeine Daten'!D45="","",'Daten Allgemeine Daten'!C45&amp;" "&amp;'Daten Allgemeine Daten'!E45&amp;" "&amp;'Daten Allgemeine Daten'!D45)</f>
        <v/>
      </c>
      <c r="T36" s="66" t="str">
        <f>IF('Daten Allgemeine Daten'!D47="","",'Daten Allgemeine Daten'!C47&amp;" "&amp;'Daten Allgemeine Daten'!E47&amp;" "&amp;'Daten Allgemeine Daten'!D47)</f>
        <v/>
      </c>
    </row>
    <row r="37" spans="1:20" x14ac:dyDescent="0.25">
      <c r="A37" t="s">
        <v>37</v>
      </c>
      <c r="B37" t="s">
        <v>41</v>
      </c>
      <c r="C37" t="s">
        <v>41</v>
      </c>
      <c r="J37" s="107" t="s">
        <v>41</v>
      </c>
      <c r="K37" s="107" t="s">
        <v>8</v>
      </c>
      <c r="O37" s="66" t="str">
        <f>IF('Daten Allgemeine Daten'!D46="","",'Daten Allgemeine Daten'!C46&amp;" "&amp;'Daten Allgemeine Daten'!E46&amp;" "&amp;'Daten Allgemeine Daten'!D46)</f>
        <v/>
      </c>
      <c r="T37" s="66" t="str">
        <f>IF('Daten Allgemeine Daten'!D48="","",'Daten Allgemeine Daten'!C48&amp;" "&amp;'Daten Allgemeine Daten'!E48&amp;" "&amp;'Daten Allgemeine Daten'!D48)</f>
        <v/>
      </c>
    </row>
    <row r="38" spans="1:20" x14ac:dyDescent="0.25">
      <c r="A38" t="s">
        <v>409</v>
      </c>
      <c r="B38" t="s">
        <v>42</v>
      </c>
      <c r="C38" t="s">
        <v>42</v>
      </c>
      <c r="J38" s="107" t="s">
        <v>42</v>
      </c>
      <c r="K38" s="107" t="s">
        <v>9</v>
      </c>
      <c r="O38" s="66" t="str">
        <f>IF('Daten Allgemeine Daten'!D47="","",'Daten Allgemeine Daten'!C47&amp;" "&amp;'Daten Allgemeine Daten'!E47&amp;" "&amp;'Daten Allgemeine Daten'!D47)</f>
        <v/>
      </c>
      <c r="T38" s="66" t="str">
        <f>IF('Daten Allgemeine Daten'!D49="","",'Daten Allgemeine Daten'!C49&amp;" "&amp;'Daten Allgemeine Daten'!E49&amp;" "&amp;'Daten Allgemeine Daten'!D49)</f>
        <v/>
      </c>
    </row>
    <row r="39" spans="1:20" x14ac:dyDescent="0.25">
      <c r="A39" t="s">
        <v>410</v>
      </c>
      <c r="B39" t="s">
        <v>7</v>
      </c>
      <c r="C39" t="s">
        <v>7</v>
      </c>
      <c r="J39" s="107" t="s">
        <v>7</v>
      </c>
      <c r="K39" s="107" t="s">
        <v>10</v>
      </c>
      <c r="O39" s="66" t="str">
        <f>IF('Daten Allgemeine Daten'!D48="","",'Daten Allgemeine Daten'!C48&amp;" "&amp;'Daten Allgemeine Daten'!E48&amp;" "&amp;'Daten Allgemeine Daten'!D48)</f>
        <v/>
      </c>
      <c r="T39" s="66" t="str">
        <f>IF('Daten Allgemeine Daten'!D50="","",'Daten Allgemeine Daten'!C50&amp;" "&amp;'Daten Allgemeine Daten'!E50&amp;" "&amp;'Daten Allgemeine Daten'!D50)</f>
        <v/>
      </c>
    </row>
    <row r="40" spans="1:20" x14ac:dyDescent="0.25">
      <c r="A40" s="39" t="s">
        <v>355</v>
      </c>
      <c r="B40" t="s">
        <v>8</v>
      </c>
      <c r="C40" t="s">
        <v>8</v>
      </c>
      <c r="J40" s="107" t="s">
        <v>8</v>
      </c>
      <c r="K40" s="107"/>
      <c r="O40" s="66" t="str">
        <f>IF('Daten Allgemeine Daten'!D49="","",'Daten Allgemeine Daten'!C49&amp;" "&amp;'Daten Allgemeine Daten'!E49&amp;" "&amp;'Daten Allgemeine Daten'!D49)</f>
        <v/>
      </c>
      <c r="T40" s="66" t="str">
        <f>IF('Daten Allgemeine Daten'!D51="","",'Daten Allgemeine Daten'!C51&amp;" "&amp;'Daten Allgemeine Daten'!E51&amp;" "&amp;'Daten Allgemeine Daten'!D51)</f>
        <v/>
      </c>
    </row>
    <row r="41" spans="1:20" x14ac:dyDescent="0.25">
      <c r="A41" s="39" t="s">
        <v>357</v>
      </c>
      <c r="B41" t="s">
        <v>9</v>
      </c>
      <c r="C41" t="s">
        <v>9</v>
      </c>
      <c r="J41" s="107" t="s">
        <v>9</v>
      </c>
      <c r="K41" s="107"/>
      <c r="O41" s="66" t="str">
        <f>IF('Daten Allgemeine Daten'!D50="","",'Daten Allgemeine Daten'!C50&amp;" "&amp;'Daten Allgemeine Daten'!E50&amp;" "&amp;'Daten Allgemeine Daten'!D50)</f>
        <v/>
      </c>
      <c r="T41" s="66" t="str">
        <f>IF('Daten Allgemeine Daten'!D52="","",'Daten Allgemeine Daten'!C52&amp;" "&amp;'Daten Allgemeine Daten'!E52&amp;" "&amp;'Daten Allgemeine Daten'!D52)</f>
        <v/>
      </c>
    </row>
    <row r="42" spans="1:20" x14ac:dyDescent="0.25">
      <c r="A42" s="39" t="s">
        <v>356</v>
      </c>
      <c r="C42" t="s">
        <v>10</v>
      </c>
      <c r="J42" s="107" t="s">
        <v>10</v>
      </c>
      <c r="K42" s="107"/>
      <c r="O42" s="66" t="str">
        <f>IF('Daten Allgemeine Daten'!D52="","",'Daten Allgemeine Daten'!C52&amp;" "&amp;'Daten Allgemeine Daten'!E52&amp;" "&amp;'Daten Allgemeine Daten'!D52)</f>
        <v/>
      </c>
      <c r="T42" s="66" t="str">
        <f>IF('Daten Allgemeine Daten'!D53="","",'Daten Allgemeine Daten'!C53&amp;" "&amp;'Daten Allgemeine Daten'!E53&amp;" "&amp;'Daten Allgemeine Daten'!D53)</f>
        <v/>
      </c>
    </row>
    <row r="43" spans="1:20" x14ac:dyDescent="0.25">
      <c r="A43" s="39" t="s">
        <v>358</v>
      </c>
      <c r="O43" s="66" t="str">
        <f>IF('Daten Allgemeine Daten'!D57="","",'Daten Allgemeine Daten'!C57&amp;" "&amp;'Daten Allgemeine Daten'!E57&amp;" "&amp;'Daten Allgemeine Daten'!D57)</f>
        <v/>
      </c>
      <c r="T43" s="66" t="str">
        <f>IF('Daten Allgemeine Daten'!D54="","",'Daten Allgemeine Daten'!C54&amp;" "&amp;'Daten Allgemeine Daten'!E54&amp;" "&amp;'Daten Allgemeine Daten'!D54)</f>
        <v/>
      </c>
    </row>
    <row r="44" spans="1:20" x14ac:dyDescent="0.25">
      <c r="A44" s="39" t="s">
        <v>359</v>
      </c>
      <c r="O44" s="66" t="str">
        <f>IF('Daten Allgemeine Daten'!D58="","",'Daten Allgemeine Daten'!C58&amp;" "&amp;'Daten Allgemeine Daten'!E58&amp;" "&amp;'Daten Allgemeine Daten'!D58)</f>
        <v/>
      </c>
      <c r="T44" s="66" t="str">
        <f>IF('Daten Allgemeine Daten'!D55="","",'Daten Allgemeine Daten'!C55&amp;" "&amp;'Daten Allgemeine Daten'!E55&amp;" "&amp;'Daten Allgemeine Daten'!D55)</f>
        <v/>
      </c>
    </row>
    <row r="45" spans="1:20" x14ac:dyDescent="0.25">
      <c r="A45" t="s">
        <v>30</v>
      </c>
      <c r="O45" s="66" t="str">
        <f>IF('Daten Allgemeine Daten'!D59="","",'Daten Allgemeine Daten'!C59&amp;" "&amp;'Daten Allgemeine Daten'!E59&amp;" "&amp;'Daten Allgemeine Daten'!D59)</f>
        <v/>
      </c>
      <c r="T45" s="66" t="str">
        <f>IF('Daten Allgemeine Daten'!D56="","",'Daten Allgemeine Daten'!C56&amp;" "&amp;'Daten Allgemeine Daten'!E56&amp;" "&amp;'Daten Allgemeine Daten'!D56)</f>
        <v/>
      </c>
    </row>
    <row r="46" spans="1:20" x14ac:dyDescent="0.25">
      <c r="O46" s="66" t="str">
        <f>IF('Daten Allgemeine Daten'!D60="","",'Daten Allgemeine Daten'!C60&amp;" "&amp;'Daten Allgemeine Daten'!E60&amp;" "&amp;'Daten Allgemeine Daten'!D60)</f>
        <v/>
      </c>
      <c r="T46" s="66" t="str">
        <f>IF('Daten Allgemeine Daten'!D57="","",'Daten Allgemeine Daten'!C57&amp;" "&amp;'Daten Allgemeine Daten'!E57&amp;" "&amp;'Daten Allgemeine Daten'!D57)</f>
        <v/>
      </c>
    </row>
    <row r="47" spans="1:20" x14ac:dyDescent="0.25">
      <c r="O47" s="66" t="str">
        <f>IF('Daten Allgemeine Daten'!D61="","",'Daten Allgemeine Daten'!C61&amp;" "&amp;'Daten Allgemeine Daten'!E61&amp;" "&amp;'Daten Allgemeine Daten'!D61)</f>
        <v/>
      </c>
      <c r="T47" s="66" t="str">
        <f>IF('Daten Allgemeine Daten'!D58="","",'Daten Allgemeine Daten'!C58&amp;" "&amp;'Daten Allgemeine Daten'!E58&amp;" "&amp;'Daten Allgemeine Daten'!D58)</f>
        <v/>
      </c>
    </row>
    <row r="48" spans="1:20" x14ac:dyDescent="0.25">
      <c r="O48" s="66" t="str">
        <f>IF('Daten Allgemeine Daten'!D62="","",'Daten Allgemeine Daten'!C62&amp;" "&amp;'Daten Allgemeine Daten'!E62&amp;" "&amp;'Daten Allgemeine Daten'!D62)</f>
        <v/>
      </c>
      <c r="T48" s="66" t="str">
        <f>IF('Daten Allgemeine Daten'!D59="","",'Daten Allgemeine Daten'!C59&amp;" "&amp;'Daten Allgemeine Daten'!E59&amp;" "&amp;'Daten Allgemeine Daten'!D59)</f>
        <v/>
      </c>
    </row>
    <row r="49" spans="15:20" x14ac:dyDescent="0.25">
      <c r="O49" s="66" t="str">
        <f>IF('Daten Allgemeine Daten'!D63="","",'Daten Allgemeine Daten'!C63&amp;" "&amp;'Daten Allgemeine Daten'!E63&amp;" "&amp;'Daten Allgemeine Daten'!D63)</f>
        <v/>
      </c>
      <c r="T49" s="66" t="str">
        <f>IF('Daten Allgemeine Daten'!D60="","",'Daten Allgemeine Daten'!C60&amp;" "&amp;'Daten Allgemeine Daten'!E60&amp;" "&amp;'Daten Allgemeine Daten'!D60)</f>
        <v/>
      </c>
    </row>
    <row r="50" spans="15:20" x14ac:dyDescent="0.25">
      <c r="O50" s="66" t="str">
        <f>IF('Daten Allgemeine Daten'!D64="","",'Daten Allgemeine Daten'!C64&amp;" "&amp;'Daten Allgemeine Daten'!E64&amp;" "&amp;'Daten Allgemeine Daten'!D64)</f>
        <v/>
      </c>
      <c r="T50" s="66" t="str">
        <f>IF('Daten Allgemeine Daten'!D61="","",'Daten Allgemeine Daten'!C61&amp;" "&amp;'Daten Allgemeine Daten'!E61&amp;" "&amp;'Daten Allgemeine Daten'!D61)</f>
        <v/>
      </c>
    </row>
    <row r="51" spans="15:20" x14ac:dyDescent="0.25">
      <c r="O51" s="66" t="str">
        <f>IF('Daten Allgemeine Daten'!D65="","",'Daten Allgemeine Daten'!C65&amp;" "&amp;'Daten Allgemeine Daten'!E65&amp;" "&amp;'Daten Allgemeine Daten'!D65)</f>
        <v/>
      </c>
      <c r="T51" s="66" t="str">
        <f>IF('Daten Allgemeine Daten'!D62="","",'Daten Allgemeine Daten'!C62&amp;" "&amp;'Daten Allgemeine Daten'!E62&amp;" "&amp;'Daten Allgemeine Daten'!D62)</f>
        <v/>
      </c>
    </row>
    <row r="52" spans="15:20" x14ac:dyDescent="0.25">
      <c r="O52" s="66" t="str">
        <f>IF('Daten Allgemeine Daten'!D66="","",'Daten Allgemeine Daten'!C66&amp;" "&amp;'Daten Allgemeine Daten'!E66&amp;" "&amp;'Daten Allgemeine Daten'!D66)</f>
        <v/>
      </c>
      <c r="T52" s="66" t="str">
        <f>IF('Daten Allgemeine Daten'!D63="","",'Daten Allgemeine Daten'!C63&amp;" "&amp;'Daten Allgemeine Daten'!E63&amp;" "&amp;'Daten Allgemeine Daten'!D63)</f>
        <v/>
      </c>
    </row>
    <row r="53" spans="15:20" x14ac:dyDescent="0.25">
      <c r="O53" s="66" t="str">
        <f>IF('Daten Allgemeine Daten'!D67="","",'Daten Allgemeine Daten'!C67&amp;" "&amp;'Daten Allgemeine Daten'!E67&amp;" "&amp;'Daten Allgemeine Daten'!D67)</f>
        <v/>
      </c>
      <c r="T53" s="66" t="str">
        <f>IF('Daten Allgemeine Daten'!D64="","",'Daten Allgemeine Daten'!C64&amp;" "&amp;'Daten Allgemeine Daten'!E64&amp;" "&amp;'Daten Allgemeine Daten'!D64)</f>
        <v/>
      </c>
    </row>
    <row r="54" spans="15:20" x14ac:dyDescent="0.25">
      <c r="O54" s="66" t="str">
        <f>IF('Daten Allgemeine Daten'!D68="","",'Daten Allgemeine Daten'!C68&amp;" "&amp;'Daten Allgemeine Daten'!E68&amp;" "&amp;'Daten Allgemeine Daten'!D68)</f>
        <v/>
      </c>
      <c r="T54" s="66" t="str">
        <f>IF('Daten Allgemeine Daten'!D65="","",'Daten Allgemeine Daten'!C65&amp;" "&amp;'Daten Allgemeine Daten'!E65&amp;" "&amp;'Daten Allgemeine Daten'!D65)</f>
        <v/>
      </c>
    </row>
    <row r="55" spans="15:20" x14ac:dyDescent="0.25">
      <c r="O55" s="66" t="str">
        <f>IF('Daten Allgemeine Daten'!D69="","",'Daten Allgemeine Daten'!C69&amp;" "&amp;'Daten Allgemeine Daten'!E69&amp;" "&amp;'Daten Allgemeine Daten'!D69)</f>
        <v/>
      </c>
      <c r="T55" s="66" t="str">
        <f>IF('Daten Allgemeine Daten'!D66="","",'Daten Allgemeine Daten'!C66&amp;" "&amp;'Daten Allgemeine Daten'!E66&amp;" "&amp;'Daten Allgemeine Daten'!D66)</f>
        <v/>
      </c>
    </row>
    <row r="56" spans="15:20" x14ac:dyDescent="0.25">
      <c r="O56" s="66" t="str">
        <f>IF('Daten Allgemeine Daten'!D70="","",'Daten Allgemeine Daten'!C70&amp;" "&amp;'Daten Allgemeine Daten'!E70&amp;" "&amp;'Daten Allgemeine Daten'!D70)</f>
        <v/>
      </c>
      <c r="T56" s="66" t="str">
        <f>IF('Daten Allgemeine Daten'!D67="","",'Daten Allgemeine Daten'!C67&amp;" "&amp;'Daten Allgemeine Daten'!E67&amp;" "&amp;'Daten Allgemeine Daten'!D67)</f>
        <v/>
      </c>
    </row>
    <row r="57" spans="15:20" x14ac:dyDescent="0.25">
      <c r="O57" s="66" t="str">
        <f>IF('Daten Allgemeine Daten'!D71="","",'Daten Allgemeine Daten'!C71&amp;" "&amp;'Daten Allgemeine Daten'!E71&amp;" "&amp;'Daten Allgemeine Daten'!D71)</f>
        <v/>
      </c>
      <c r="T57" s="66" t="str">
        <f>IF('Daten Allgemeine Daten'!D68="","",'Daten Allgemeine Daten'!C68&amp;" "&amp;'Daten Allgemeine Daten'!E68&amp;" "&amp;'Daten Allgemeine Daten'!D68)</f>
        <v/>
      </c>
    </row>
    <row r="58" spans="15:20" x14ac:dyDescent="0.25">
      <c r="O58" s="66" t="str">
        <f>IF('Daten Allgemeine Daten'!D72="","",'Daten Allgemeine Daten'!C72&amp;" "&amp;'Daten Allgemeine Daten'!E72&amp;" "&amp;'Daten Allgemeine Daten'!D72)</f>
        <v/>
      </c>
      <c r="T58" s="66" t="str">
        <f>IF('Daten Allgemeine Daten'!D69="","",'Daten Allgemeine Daten'!C69&amp;" "&amp;'Daten Allgemeine Daten'!E69&amp;" "&amp;'Daten Allgemeine Daten'!D69)</f>
        <v/>
      </c>
    </row>
    <row r="59" spans="15:20" x14ac:dyDescent="0.25">
      <c r="O59" s="66" t="str">
        <f>IF('Daten Allgemeine Daten'!D73="","",'Daten Allgemeine Daten'!C73&amp;" "&amp;'Daten Allgemeine Daten'!E73&amp;" "&amp;'Daten Allgemeine Daten'!D73)</f>
        <v/>
      </c>
      <c r="T59" s="66" t="str">
        <f>IF('Daten Allgemeine Daten'!D70="","",'Daten Allgemeine Daten'!C70&amp;" "&amp;'Daten Allgemeine Daten'!E70&amp;" "&amp;'Daten Allgemeine Daten'!D70)</f>
        <v/>
      </c>
    </row>
    <row r="60" spans="15:20" x14ac:dyDescent="0.25">
      <c r="O60" s="66" t="str">
        <f>IF('Daten Allgemeine Daten'!D74="","",'Daten Allgemeine Daten'!C74&amp;" "&amp;'Daten Allgemeine Daten'!E74&amp;" "&amp;'Daten Allgemeine Daten'!D74)</f>
        <v/>
      </c>
      <c r="T60" s="66" t="str">
        <f>IF('Daten Allgemeine Daten'!D71="","",'Daten Allgemeine Daten'!C71&amp;" "&amp;'Daten Allgemeine Daten'!E71&amp;" "&amp;'Daten Allgemeine Daten'!D71)</f>
        <v/>
      </c>
    </row>
    <row r="61" spans="15:20" x14ac:dyDescent="0.25">
      <c r="T61" s="66" t="str">
        <f>IF('Daten Allgemeine Daten'!D72="","",'Daten Allgemeine Daten'!C72&amp;" "&amp;'Daten Allgemeine Daten'!E72&amp;" "&amp;'Daten Allgemeine Daten'!D72)</f>
        <v/>
      </c>
    </row>
    <row r="62" spans="15:20" x14ac:dyDescent="0.25">
      <c r="T62" s="66" t="str">
        <f>IF('Daten Allgemeine Daten'!D73="","",'Daten Allgemeine Daten'!C73&amp;" "&amp;'Daten Allgemeine Daten'!E73&amp;" "&amp;'Daten Allgemeine Daten'!D73)</f>
        <v/>
      </c>
    </row>
    <row r="63" spans="15:20" x14ac:dyDescent="0.25">
      <c r="T63" s="66" t="str">
        <f>IF('Daten Allgemeine Daten'!D74="","",'Daten Allgemeine Daten'!C74&amp;" "&amp;'Daten Allgemeine Daten'!E74&amp;" "&amp;'Daten Allgemeine Daten'!D74)</f>
        <v/>
      </c>
    </row>
  </sheetData>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D33F-64E3-4EDC-85D6-BAA5A5E6B183}">
  <dimension ref="A1:F34"/>
  <sheetViews>
    <sheetView showGridLines="0" tabSelected="1" zoomScale="150" workbookViewId="0">
      <selection activeCell="B5" sqref="B5"/>
    </sheetView>
  </sheetViews>
  <sheetFormatPr baseColWidth="10" defaultRowHeight="13.2" x14ac:dyDescent="0.25"/>
  <cols>
    <col min="1" max="1" width="4.6640625" customWidth="1"/>
    <col min="2" max="2" width="26.88671875" bestFit="1" customWidth="1"/>
    <col min="3" max="3" width="3.6640625" customWidth="1"/>
    <col min="4" max="4" width="14.44140625" bestFit="1" customWidth="1"/>
    <col min="5" max="5" width="2.44140625" customWidth="1"/>
    <col min="6" max="6" width="13.6640625" bestFit="1" customWidth="1"/>
  </cols>
  <sheetData>
    <row r="1" spans="1:6" ht="27.6" x14ac:dyDescent="0.45">
      <c r="B1" s="108" t="s">
        <v>116</v>
      </c>
      <c r="C1" s="108"/>
      <c r="D1" s="108"/>
      <c r="E1" s="108"/>
      <c r="F1" s="108"/>
    </row>
    <row r="2" spans="1:6" ht="27.6" x14ac:dyDescent="0.45">
      <c r="B2" s="108" t="s">
        <v>407</v>
      </c>
      <c r="C2" s="108"/>
      <c r="D2" s="108"/>
      <c r="E2" s="108"/>
      <c r="F2" s="108"/>
    </row>
    <row r="3" spans="1:6" x14ac:dyDescent="0.25">
      <c r="B3" s="109" t="s">
        <v>133</v>
      </c>
      <c r="C3" s="109"/>
      <c r="D3" s="109"/>
    </row>
    <row r="4" spans="1:6" ht="8.25" customHeight="1" x14ac:dyDescent="0.25">
      <c r="B4" s="19"/>
    </row>
    <row r="5" spans="1:6" x14ac:dyDescent="0.25">
      <c r="A5" s="27"/>
      <c r="B5" s="26" t="s">
        <v>146</v>
      </c>
      <c r="C5" s="27"/>
    </row>
    <row r="6" spans="1:6" ht="8.25" customHeight="1" x14ac:dyDescent="0.25">
      <c r="A6" s="27"/>
      <c r="B6" s="28"/>
      <c r="C6" s="27"/>
    </row>
    <row r="7" spans="1:6" x14ac:dyDescent="0.25">
      <c r="A7" s="27"/>
      <c r="B7" s="26" t="s">
        <v>198</v>
      </c>
      <c r="C7" s="27"/>
    </row>
    <row r="8" spans="1:6" ht="8.25" customHeight="1" x14ac:dyDescent="0.25">
      <c r="A8" s="27"/>
      <c r="B8" s="28"/>
      <c r="C8" s="27"/>
    </row>
    <row r="9" spans="1:6" x14ac:dyDescent="0.25">
      <c r="A9" s="27"/>
      <c r="B9" s="26" t="s">
        <v>132</v>
      </c>
      <c r="C9" s="27"/>
    </row>
    <row r="10" spans="1:6" ht="8.25" customHeight="1" x14ac:dyDescent="0.25">
      <c r="A10" s="27"/>
      <c r="B10" s="28"/>
      <c r="C10" s="27"/>
    </row>
    <row r="11" spans="1:6" x14ac:dyDescent="0.25">
      <c r="A11" s="27"/>
      <c r="B11" s="26" t="s">
        <v>109</v>
      </c>
      <c r="C11" s="27"/>
    </row>
    <row r="12" spans="1:6" ht="8.25" customHeight="1" x14ac:dyDescent="0.25">
      <c r="A12" s="27"/>
      <c r="B12" s="28"/>
      <c r="C12" s="27"/>
    </row>
    <row r="13" spans="1:6" x14ac:dyDescent="0.25">
      <c r="A13" s="27"/>
      <c r="B13" s="26" t="s">
        <v>267</v>
      </c>
      <c r="C13" s="27"/>
    </row>
    <row r="14" spans="1:6" ht="8.25" customHeight="1" x14ac:dyDescent="0.25">
      <c r="A14" s="27"/>
      <c r="B14" s="28"/>
      <c r="C14" s="27"/>
    </row>
    <row r="15" spans="1:6" x14ac:dyDescent="0.25">
      <c r="A15" s="27"/>
      <c r="B15" s="90" t="s">
        <v>383</v>
      </c>
      <c r="C15" s="27"/>
    </row>
    <row r="16" spans="1:6" ht="8.25" customHeight="1" x14ac:dyDescent="0.25">
      <c r="A16" s="27"/>
      <c r="B16" s="28"/>
      <c r="C16" s="27"/>
    </row>
    <row r="17" spans="1:6" x14ac:dyDescent="0.25">
      <c r="A17" s="27"/>
      <c r="B17" s="90" t="s">
        <v>384</v>
      </c>
      <c r="C17" s="27"/>
    </row>
    <row r="18" spans="1:6" ht="8.25" customHeight="1" x14ac:dyDescent="0.25">
      <c r="A18" s="27"/>
      <c r="B18" s="28"/>
      <c r="C18" s="27"/>
    </row>
    <row r="19" spans="1:6" x14ac:dyDescent="0.25">
      <c r="A19" s="27"/>
      <c r="B19" s="90" t="s">
        <v>388</v>
      </c>
      <c r="C19" s="27"/>
    </row>
    <row r="20" spans="1:6" ht="8.25" customHeight="1" x14ac:dyDescent="0.25">
      <c r="A20" s="27"/>
      <c r="B20" s="28"/>
      <c r="C20" s="27"/>
    </row>
    <row r="21" spans="1:6" ht="8.25" customHeight="1" x14ac:dyDescent="0.25">
      <c r="B21" s="19"/>
    </row>
    <row r="22" spans="1:6" x14ac:dyDescent="0.25">
      <c r="B22" s="30" t="s">
        <v>137</v>
      </c>
    </row>
    <row r="23" spans="1:6" x14ac:dyDescent="0.25">
      <c r="B23" s="30" t="s">
        <v>138</v>
      </c>
      <c r="E23" s="20"/>
      <c r="F23" s="20"/>
    </row>
    <row r="24" spans="1:6" x14ac:dyDescent="0.25">
      <c r="B24" s="30" t="s">
        <v>145</v>
      </c>
      <c r="D24" s="20"/>
    </row>
    <row r="25" spans="1:6" x14ac:dyDescent="0.25">
      <c r="B25" s="30" t="s">
        <v>139</v>
      </c>
      <c r="D25" s="20"/>
    </row>
    <row r="26" spans="1:6" x14ac:dyDescent="0.25">
      <c r="B26" s="30"/>
      <c r="D26" s="17"/>
    </row>
    <row r="27" spans="1:6" x14ac:dyDescent="0.25">
      <c r="B27" s="110" t="s">
        <v>389</v>
      </c>
      <c r="C27" s="110"/>
      <c r="D27" s="110"/>
      <c r="E27" s="110"/>
      <c r="F27" s="110"/>
    </row>
    <row r="28" spans="1:6" x14ac:dyDescent="0.25">
      <c r="B28" s="110"/>
      <c r="C28" s="110"/>
      <c r="D28" s="110"/>
      <c r="E28" s="110"/>
      <c r="F28" s="110"/>
    </row>
    <row r="29" spans="1:6" x14ac:dyDescent="0.25">
      <c r="B29" s="110"/>
      <c r="C29" s="110"/>
      <c r="D29" s="110"/>
      <c r="E29" s="110"/>
      <c r="F29" s="110"/>
    </row>
    <row r="30" spans="1:6" x14ac:dyDescent="0.25">
      <c r="B30" s="110"/>
      <c r="C30" s="110"/>
      <c r="D30" s="110"/>
      <c r="E30" s="110"/>
      <c r="F30" s="110"/>
    </row>
    <row r="31" spans="1:6" x14ac:dyDescent="0.25">
      <c r="B31" s="30" t="s">
        <v>136</v>
      </c>
      <c r="C31" s="20"/>
      <c r="D31" s="20"/>
    </row>
    <row r="32" spans="1:6" x14ac:dyDescent="0.25">
      <c r="B32" s="17"/>
      <c r="C32" s="17"/>
      <c r="D32" s="17"/>
    </row>
    <row r="33" spans="3:4" x14ac:dyDescent="0.25">
      <c r="C33" s="20"/>
      <c r="D33" s="20"/>
    </row>
    <row r="34" spans="3:4" x14ac:dyDescent="0.25">
      <c r="C34" s="20"/>
      <c r="D34" s="20"/>
    </row>
  </sheetData>
  <sheetProtection sheet="1" selectLockedCells="1"/>
  <mergeCells count="4">
    <mergeCell ref="B1:F1"/>
    <mergeCell ref="B2:F2"/>
    <mergeCell ref="B3:D3"/>
    <mergeCell ref="B27:F30"/>
  </mergeCells>
  <phoneticPr fontId="1" type="noConversion"/>
  <hyperlinks>
    <hyperlink ref="B5" location="'Allgemeine Daten'!A1" display="- Allgemeine Daten (Anschriften)" xr:uid="{2F7E9254-FED9-4A5E-B26B-A4B0296A21DB}"/>
    <hyperlink ref="B11" location="Schiedsrichter!A1" display="- Schiedsrichter" xr:uid="{737DDC7F-D92B-4C0E-9811-E310250080B5}"/>
    <hyperlink ref="B19" location="'Anzahl Mannschaften'!Druckbereich" display="Anzahl Mannschaften" xr:uid="{0CCB1B3B-61CB-48F3-B818-4059005CACC2}"/>
    <hyperlink ref="B17" location="'Pokal + SEN'!Druckbereich" display="Pokal &amp; Senioren ab Ü35" xr:uid="{AB6D5174-5BA0-48D2-B787-1E82DCEF5581}"/>
    <hyperlink ref="B15" location="'Alle (außer Sonder)'!Drucktitel" display="Mannschaftsmeldungen" xr:uid="{DC5DEA9D-2468-46CD-89F5-878B52714CD3}"/>
    <hyperlink ref="B9" location="'E-Mail Aktuell'!A1" display="e-Mail Verteiler HBV-Aktuell" xr:uid="{0C38E4E3-DD04-44B9-8789-E40F81308F3B}"/>
    <hyperlink ref="B7" location="'DSGVO Allgemein Ausdruck'!A1" display="DSGVO Ausdruck (allgemein)" xr:uid="{AF25DB33-FFAC-45B7-812C-752519D99E45}"/>
    <hyperlink ref="B13" location="'DSGVO SR Ausdruck'!A1" display="DSGVO Ausdruck (SR)" xr:uid="{F9BA2216-1ACA-4393-96FE-B77F9A47A50C}"/>
  </hyperlink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978A-170B-405C-88CB-A4241C4CE42D}">
  <dimension ref="B1:J109"/>
  <sheetViews>
    <sheetView showGridLines="0" zoomScaleNormal="100" workbookViewId="0">
      <selection activeCell="H10" sqref="H10"/>
    </sheetView>
  </sheetViews>
  <sheetFormatPr baseColWidth="10" defaultColWidth="11.44140625" defaultRowHeight="15" x14ac:dyDescent="0.25"/>
  <cols>
    <col min="1" max="1" width="4.33203125" style="2" customWidth="1"/>
    <col min="2" max="6" width="11.44140625" style="2"/>
    <col min="7" max="7" width="5.5546875" style="2" customWidth="1"/>
    <col min="8" max="8" width="17.5546875" style="2" customWidth="1"/>
    <col min="9" max="9" width="11.44140625" style="2"/>
    <col min="10" max="10" width="22.5546875" style="2" bestFit="1" customWidth="1"/>
    <col min="11" max="16384" width="11.44140625" style="2"/>
  </cols>
  <sheetData>
    <row r="1" spans="2:10" x14ac:dyDescent="0.25">
      <c r="J1" s="29" t="s">
        <v>117</v>
      </c>
    </row>
    <row r="2" spans="2:10" ht="7.5" customHeight="1" x14ac:dyDescent="0.25">
      <c r="J2" s="18"/>
    </row>
    <row r="3" spans="2:10" x14ac:dyDescent="0.25">
      <c r="J3" s="29" t="s">
        <v>118</v>
      </c>
    </row>
    <row r="4" spans="2:10" ht="7.5" customHeight="1" x14ac:dyDescent="0.25">
      <c r="J4" s="16"/>
    </row>
    <row r="5" spans="2:10" x14ac:dyDescent="0.25">
      <c r="J5" s="16"/>
    </row>
    <row r="6" spans="2:10" ht="15.6" x14ac:dyDescent="0.3">
      <c r="B6" s="5" t="s">
        <v>100</v>
      </c>
    </row>
    <row r="7" spans="2:10" ht="9.75" hidden="1" customHeight="1" x14ac:dyDescent="0.25"/>
    <row r="8" spans="2:10" ht="28.2" x14ac:dyDescent="0.5">
      <c r="B8" s="2" t="s">
        <v>3</v>
      </c>
      <c r="C8" s="113" t="s">
        <v>185</v>
      </c>
      <c r="D8" s="113"/>
      <c r="E8" s="113"/>
      <c r="F8" s="113"/>
      <c r="G8" s="113"/>
    </row>
    <row r="9" spans="2:10" ht="30" customHeight="1" x14ac:dyDescent="0.3">
      <c r="B9" s="112" t="s">
        <v>147</v>
      </c>
      <c r="C9" s="112"/>
      <c r="D9" s="112"/>
      <c r="E9" s="112"/>
      <c r="F9" s="112"/>
      <c r="H9" s="4" t="s">
        <v>148</v>
      </c>
      <c r="J9" s="2" t="s">
        <v>149</v>
      </c>
    </row>
    <row r="10" spans="2:10" ht="15.75" customHeight="1" x14ac:dyDescent="0.25">
      <c r="B10" s="2" t="s">
        <v>14</v>
      </c>
      <c r="C10" s="114"/>
      <c r="D10" s="114"/>
      <c r="E10" s="114"/>
      <c r="F10" s="114"/>
      <c r="G10" s="40"/>
      <c r="H10" s="41" t="s">
        <v>17</v>
      </c>
      <c r="J10" s="2" t="str">
        <f>IF(C10="","",IF(OR(H10=" ",H10="Nein"),"",C10))</f>
        <v/>
      </c>
    </row>
    <row r="11" spans="2:10" ht="15.75" customHeight="1" x14ac:dyDescent="0.25">
      <c r="B11" s="2" t="s">
        <v>15</v>
      </c>
      <c r="C11" s="111"/>
      <c r="D11" s="111"/>
      <c r="E11" s="111"/>
      <c r="F11" s="111"/>
      <c r="G11" s="40"/>
      <c r="H11" s="41" t="s">
        <v>17</v>
      </c>
      <c r="J11" s="2" t="str">
        <f t="shared" ref="J11:J19" si="0">IF(C11="","",IF(OR(H11=" ",H11="Nein"),"",C11))</f>
        <v/>
      </c>
    </row>
    <row r="12" spans="2:10" ht="15.75" customHeight="1" x14ac:dyDescent="0.25">
      <c r="B12" s="3" t="s">
        <v>150</v>
      </c>
      <c r="C12" s="111"/>
      <c r="D12" s="111"/>
      <c r="E12" s="111"/>
      <c r="F12" s="111"/>
      <c r="G12" s="40"/>
      <c r="H12" s="41" t="s">
        <v>17</v>
      </c>
      <c r="J12" s="2" t="str">
        <f t="shared" si="0"/>
        <v/>
      </c>
    </row>
    <row r="13" spans="2:10" ht="15.75" customHeight="1" x14ac:dyDescent="0.25">
      <c r="B13" s="3" t="s">
        <v>151</v>
      </c>
      <c r="C13" s="111"/>
      <c r="D13" s="111"/>
      <c r="E13" s="111"/>
      <c r="F13" s="111"/>
      <c r="G13" s="40"/>
      <c r="H13" s="41" t="s">
        <v>17</v>
      </c>
      <c r="J13" s="2" t="str">
        <f t="shared" si="0"/>
        <v/>
      </c>
    </row>
    <row r="14" spans="2:10" x14ac:dyDescent="0.25">
      <c r="B14" s="3" t="s">
        <v>152</v>
      </c>
      <c r="C14" s="111"/>
      <c r="D14" s="111"/>
      <c r="E14" s="111"/>
      <c r="F14" s="111"/>
      <c r="G14" s="40"/>
      <c r="H14" s="41" t="s">
        <v>17</v>
      </c>
      <c r="J14" s="2" t="str">
        <f t="shared" si="0"/>
        <v/>
      </c>
    </row>
    <row r="15" spans="2:10" x14ac:dyDescent="0.25">
      <c r="B15" s="3" t="s">
        <v>153</v>
      </c>
      <c r="C15" s="111"/>
      <c r="D15" s="111"/>
      <c r="E15" s="111"/>
      <c r="F15" s="111"/>
      <c r="G15" s="40"/>
      <c r="H15" s="41" t="s">
        <v>17</v>
      </c>
      <c r="J15" s="2" t="str">
        <f t="shared" si="0"/>
        <v/>
      </c>
    </row>
    <row r="16" spans="2:10" x14ac:dyDescent="0.25">
      <c r="B16" s="3" t="s">
        <v>154</v>
      </c>
      <c r="C16" s="111"/>
      <c r="D16" s="111"/>
      <c r="E16" s="111"/>
      <c r="F16" s="111"/>
      <c r="G16" s="40"/>
      <c r="H16" s="41" t="s">
        <v>17</v>
      </c>
      <c r="J16" s="2" t="str">
        <f t="shared" si="0"/>
        <v/>
      </c>
    </row>
    <row r="17" spans="2:10" x14ac:dyDescent="0.25">
      <c r="B17" s="3" t="s">
        <v>155</v>
      </c>
      <c r="C17" s="111"/>
      <c r="D17" s="111"/>
      <c r="E17" s="111"/>
      <c r="F17" s="111"/>
      <c r="G17" s="40"/>
      <c r="H17" s="41" t="s">
        <v>18</v>
      </c>
      <c r="J17" s="2" t="str">
        <f t="shared" si="0"/>
        <v/>
      </c>
    </row>
    <row r="18" spans="2:10" x14ac:dyDescent="0.25">
      <c r="B18" s="3" t="s">
        <v>156</v>
      </c>
      <c r="C18" s="111"/>
      <c r="D18" s="111"/>
      <c r="E18" s="111"/>
      <c r="F18" s="111"/>
      <c r="G18" s="40"/>
      <c r="H18" s="41" t="s">
        <v>18</v>
      </c>
      <c r="J18" s="2" t="str">
        <f t="shared" si="0"/>
        <v/>
      </c>
    </row>
    <row r="19" spans="2:10" x14ac:dyDescent="0.25">
      <c r="B19" s="3" t="s">
        <v>19</v>
      </c>
      <c r="C19" s="111"/>
      <c r="D19" s="111"/>
      <c r="E19" s="111"/>
      <c r="F19" s="111"/>
      <c r="G19" s="40"/>
      <c r="H19" s="41" t="s">
        <v>17</v>
      </c>
      <c r="J19" s="2" t="str">
        <f t="shared" si="0"/>
        <v/>
      </c>
    </row>
    <row r="20" spans="2:10" ht="30.6" x14ac:dyDescent="0.3">
      <c r="B20" s="112" t="s">
        <v>157</v>
      </c>
      <c r="C20" s="112"/>
      <c r="D20" s="112"/>
      <c r="E20" s="112"/>
      <c r="F20" s="112"/>
      <c r="H20" s="4" t="s">
        <v>148</v>
      </c>
      <c r="J20" s="2" t="s">
        <v>149</v>
      </c>
    </row>
    <row r="21" spans="2:10" x14ac:dyDescent="0.25">
      <c r="B21" s="2" t="s">
        <v>14</v>
      </c>
      <c r="C21" s="114"/>
      <c r="D21" s="114"/>
      <c r="E21" s="114"/>
      <c r="F21" s="114"/>
      <c r="G21" s="40"/>
      <c r="H21" s="41" t="s">
        <v>17</v>
      </c>
      <c r="J21" s="2" t="str">
        <f>IF(C21="","",IF(OR(H21=" ",H21="Nein"),"",C21))</f>
        <v/>
      </c>
    </row>
    <row r="22" spans="2:10" x14ac:dyDescent="0.25">
      <c r="B22" s="2" t="s">
        <v>15</v>
      </c>
      <c r="C22" s="111"/>
      <c r="D22" s="111"/>
      <c r="E22" s="111"/>
      <c r="F22" s="111"/>
      <c r="G22" s="40"/>
      <c r="H22" s="41" t="s">
        <v>17</v>
      </c>
      <c r="J22" s="2" t="str">
        <f t="shared" ref="J22:J30" si="1">IF(C22="","",IF(OR(H22=" ",H22="Nein"),"",C22))</f>
        <v/>
      </c>
    </row>
    <row r="23" spans="2:10" x14ac:dyDescent="0.25">
      <c r="B23" s="3" t="s">
        <v>150</v>
      </c>
      <c r="C23" s="111"/>
      <c r="D23" s="111"/>
      <c r="E23" s="111"/>
      <c r="F23" s="111"/>
      <c r="G23" s="40"/>
      <c r="H23" s="41" t="s">
        <v>17</v>
      </c>
      <c r="J23" s="2" t="str">
        <f t="shared" si="1"/>
        <v/>
      </c>
    </row>
    <row r="24" spans="2:10" x14ac:dyDescent="0.25">
      <c r="B24" s="3" t="s">
        <v>151</v>
      </c>
      <c r="C24" s="111"/>
      <c r="D24" s="111"/>
      <c r="E24" s="111"/>
      <c r="F24" s="111"/>
      <c r="G24" s="40"/>
      <c r="H24" s="41" t="s">
        <v>17</v>
      </c>
      <c r="J24" s="2" t="str">
        <f t="shared" si="1"/>
        <v/>
      </c>
    </row>
    <row r="25" spans="2:10" x14ac:dyDescent="0.25">
      <c r="B25" s="3" t="s">
        <v>152</v>
      </c>
      <c r="C25" s="111"/>
      <c r="D25" s="111"/>
      <c r="E25" s="111"/>
      <c r="F25" s="111"/>
      <c r="G25" s="40"/>
      <c r="H25" s="41" t="s">
        <v>17</v>
      </c>
      <c r="J25" s="2" t="str">
        <f t="shared" si="1"/>
        <v/>
      </c>
    </row>
    <row r="26" spans="2:10" x14ac:dyDescent="0.25">
      <c r="B26" s="3" t="s">
        <v>153</v>
      </c>
      <c r="C26" s="111"/>
      <c r="D26" s="111"/>
      <c r="E26" s="111"/>
      <c r="F26" s="111"/>
      <c r="G26" s="40"/>
      <c r="H26" s="41" t="s">
        <v>17</v>
      </c>
      <c r="J26" s="2" t="str">
        <f t="shared" si="1"/>
        <v/>
      </c>
    </row>
    <row r="27" spans="2:10" x14ac:dyDescent="0.25">
      <c r="B27" s="3" t="s">
        <v>154</v>
      </c>
      <c r="C27" s="111"/>
      <c r="D27" s="111"/>
      <c r="E27" s="111"/>
      <c r="F27" s="111"/>
      <c r="G27" s="40"/>
      <c r="H27" s="41" t="s">
        <v>17</v>
      </c>
      <c r="J27" s="2" t="str">
        <f t="shared" si="1"/>
        <v/>
      </c>
    </row>
    <row r="28" spans="2:10" x14ac:dyDescent="0.25">
      <c r="B28" s="3" t="s">
        <v>155</v>
      </c>
      <c r="C28" s="111"/>
      <c r="D28" s="111"/>
      <c r="E28" s="111"/>
      <c r="F28" s="111"/>
      <c r="G28" s="40"/>
      <c r="H28" s="41" t="s">
        <v>18</v>
      </c>
      <c r="J28" s="2" t="str">
        <f t="shared" si="1"/>
        <v/>
      </c>
    </row>
    <row r="29" spans="2:10" x14ac:dyDescent="0.25">
      <c r="B29" s="3" t="s">
        <v>156</v>
      </c>
      <c r="C29" s="111"/>
      <c r="D29" s="111"/>
      <c r="E29" s="111"/>
      <c r="F29" s="111"/>
      <c r="G29" s="40"/>
      <c r="H29" s="41" t="s">
        <v>18</v>
      </c>
      <c r="J29" s="2" t="str">
        <f t="shared" si="1"/>
        <v/>
      </c>
    </row>
    <row r="30" spans="2:10" x14ac:dyDescent="0.25">
      <c r="B30" s="3" t="s">
        <v>19</v>
      </c>
      <c r="C30" s="111"/>
      <c r="D30" s="111"/>
      <c r="E30" s="111"/>
      <c r="F30" s="111"/>
      <c r="G30" s="40"/>
      <c r="H30" s="41" t="s">
        <v>17</v>
      </c>
      <c r="J30" s="2" t="str">
        <f t="shared" si="1"/>
        <v/>
      </c>
    </row>
    <row r="31" spans="2:10" ht="30.6" x14ac:dyDescent="0.3">
      <c r="B31" s="116" t="s">
        <v>158</v>
      </c>
      <c r="C31" s="116"/>
      <c r="D31" s="116"/>
      <c r="E31" s="116"/>
      <c r="F31" s="116"/>
      <c r="H31" s="4" t="s">
        <v>148</v>
      </c>
      <c r="J31" s="2" t="s">
        <v>149</v>
      </c>
    </row>
    <row r="32" spans="2:10" x14ac:dyDescent="0.25">
      <c r="B32" s="2" t="s">
        <v>14</v>
      </c>
      <c r="C32" s="114"/>
      <c r="D32" s="114"/>
      <c r="E32" s="114"/>
      <c r="F32" s="114"/>
      <c r="G32" s="40"/>
      <c r="H32" s="41" t="s">
        <v>17</v>
      </c>
      <c r="J32" s="2" t="str">
        <f>IF(C32="","",IF(OR(H32=" ",H32="Nein"),"",C32))</f>
        <v/>
      </c>
    </row>
    <row r="33" spans="2:10" x14ac:dyDescent="0.25">
      <c r="B33" s="2" t="s">
        <v>15</v>
      </c>
      <c r="C33" s="111"/>
      <c r="D33" s="111"/>
      <c r="E33" s="111"/>
      <c r="F33" s="111"/>
      <c r="G33" s="40"/>
      <c r="H33" s="41" t="s">
        <v>17</v>
      </c>
      <c r="J33" s="2" t="str">
        <f t="shared" ref="J33:J41" si="2">IF(C33="","",IF(OR(H33=" ",H33="Nein"),"",C33))</f>
        <v/>
      </c>
    </row>
    <row r="34" spans="2:10" x14ac:dyDescent="0.25">
      <c r="B34" s="3" t="s">
        <v>150</v>
      </c>
      <c r="C34" s="111"/>
      <c r="D34" s="111"/>
      <c r="E34" s="111"/>
      <c r="F34" s="111"/>
      <c r="G34" s="40"/>
      <c r="H34" s="41" t="s">
        <v>17</v>
      </c>
      <c r="J34" s="2" t="str">
        <f t="shared" si="2"/>
        <v/>
      </c>
    </row>
    <row r="35" spans="2:10" x14ac:dyDescent="0.25">
      <c r="B35" s="3" t="s">
        <v>151</v>
      </c>
      <c r="C35" s="111"/>
      <c r="D35" s="111"/>
      <c r="E35" s="111"/>
      <c r="F35" s="111"/>
      <c r="G35" s="40"/>
      <c r="H35" s="41" t="s">
        <v>17</v>
      </c>
      <c r="J35" s="2" t="str">
        <f t="shared" si="2"/>
        <v/>
      </c>
    </row>
    <row r="36" spans="2:10" x14ac:dyDescent="0.25">
      <c r="B36" s="3" t="s">
        <v>152</v>
      </c>
      <c r="C36" s="111"/>
      <c r="D36" s="111"/>
      <c r="E36" s="111"/>
      <c r="F36" s="111"/>
      <c r="G36" s="40"/>
      <c r="H36" s="41" t="s">
        <v>17</v>
      </c>
      <c r="J36" s="2" t="str">
        <f t="shared" si="2"/>
        <v/>
      </c>
    </row>
    <row r="37" spans="2:10" x14ac:dyDescent="0.25">
      <c r="B37" s="3" t="s">
        <v>153</v>
      </c>
      <c r="C37" s="111"/>
      <c r="D37" s="111"/>
      <c r="E37" s="111"/>
      <c r="F37" s="111"/>
      <c r="G37" s="40"/>
      <c r="H37" s="41" t="s">
        <v>17</v>
      </c>
      <c r="J37" s="2" t="str">
        <f t="shared" si="2"/>
        <v/>
      </c>
    </row>
    <row r="38" spans="2:10" x14ac:dyDescent="0.25">
      <c r="B38" s="3" t="s">
        <v>154</v>
      </c>
      <c r="C38" s="111"/>
      <c r="D38" s="111"/>
      <c r="E38" s="111"/>
      <c r="F38" s="111"/>
      <c r="G38" s="40"/>
      <c r="H38" s="41" t="s">
        <v>17</v>
      </c>
      <c r="J38" s="2" t="str">
        <f t="shared" si="2"/>
        <v/>
      </c>
    </row>
    <row r="39" spans="2:10" x14ac:dyDescent="0.25">
      <c r="B39" s="3" t="s">
        <v>155</v>
      </c>
      <c r="C39" s="111"/>
      <c r="D39" s="111"/>
      <c r="E39" s="111"/>
      <c r="F39" s="111"/>
      <c r="G39" s="40"/>
      <c r="H39" s="41" t="s">
        <v>18</v>
      </c>
      <c r="J39" s="2" t="str">
        <f t="shared" si="2"/>
        <v/>
      </c>
    </row>
    <row r="40" spans="2:10" x14ac:dyDescent="0.25">
      <c r="B40" s="3" t="s">
        <v>156</v>
      </c>
      <c r="C40" s="111"/>
      <c r="D40" s="111"/>
      <c r="E40" s="111"/>
      <c r="F40" s="111"/>
      <c r="G40" s="40"/>
      <c r="H40" s="41" t="s">
        <v>18</v>
      </c>
      <c r="J40" s="2" t="str">
        <f t="shared" si="2"/>
        <v/>
      </c>
    </row>
    <row r="41" spans="2:10" x14ac:dyDescent="0.25">
      <c r="B41" s="3" t="s">
        <v>19</v>
      </c>
      <c r="C41" s="111"/>
      <c r="D41" s="111"/>
      <c r="E41" s="111"/>
      <c r="F41" s="111"/>
      <c r="G41" s="40"/>
      <c r="H41" s="41" t="s">
        <v>17</v>
      </c>
      <c r="J41" s="2" t="str">
        <f t="shared" si="2"/>
        <v/>
      </c>
    </row>
    <row r="42" spans="2:10" ht="30.6" x14ac:dyDescent="0.3">
      <c r="B42" s="112" t="s">
        <v>159</v>
      </c>
      <c r="C42" s="112"/>
      <c r="D42" s="112"/>
      <c r="E42" s="112"/>
      <c r="F42" s="112"/>
      <c r="H42" s="4" t="s">
        <v>148</v>
      </c>
      <c r="J42" s="2" t="s">
        <v>149</v>
      </c>
    </row>
    <row r="43" spans="2:10" x14ac:dyDescent="0.25">
      <c r="B43" s="2" t="s">
        <v>14</v>
      </c>
      <c r="C43" s="114"/>
      <c r="D43" s="114"/>
      <c r="E43" s="114"/>
      <c r="F43" s="114"/>
      <c r="G43" s="40"/>
      <c r="H43" s="41" t="s">
        <v>17</v>
      </c>
      <c r="J43" s="2" t="str">
        <f>IF(C43="","",IF(OR(H43=" ",H43="Nein"),"",C43))</f>
        <v/>
      </c>
    </row>
    <row r="44" spans="2:10" x14ac:dyDescent="0.25">
      <c r="B44" s="2" t="s">
        <v>15</v>
      </c>
      <c r="C44" s="111"/>
      <c r="D44" s="111"/>
      <c r="E44" s="111"/>
      <c r="F44" s="111"/>
      <c r="G44" s="40"/>
      <c r="H44" s="41" t="s">
        <v>17</v>
      </c>
      <c r="J44" s="2" t="str">
        <f t="shared" ref="J44:J52" si="3">IF(C44="","",IF(OR(H44=" ",H44="Nein"),"",C44))</f>
        <v/>
      </c>
    </row>
    <row r="45" spans="2:10" x14ac:dyDescent="0.25">
      <c r="B45" s="3" t="s">
        <v>150</v>
      </c>
      <c r="C45" s="111"/>
      <c r="D45" s="111"/>
      <c r="E45" s="111"/>
      <c r="F45" s="111"/>
      <c r="G45" s="40"/>
      <c r="H45" s="41" t="s">
        <v>17</v>
      </c>
      <c r="J45" s="2" t="str">
        <f t="shared" si="3"/>
        <v/>
      </c>
    </row>
    <row r="46" spans="2:10" x14ac:dyDescent="0.25">
      <c r="B46" s="3" t="s">
        <v>151</v>
      </c>
      <c r="C46" s="111"/>
      <c r="D46" s="111"/>
      <c r="E46" s="111"/>
      <c r="F46" s="111"/>
      <c r="G46" s="40"/>
      <c r="H46" s="41" t="s">
        <v>17</v>
      </c>
      <c r="J46" s="2" t="str">
        <f t="shared" si="3"/>
        <v/>
      </c>
    </row>
    <row r="47" spans="2:10" x14ac:dyDescent="0.25">
      <c r="B47" s="3" t="s">
        <v>152</v>
      </c>
      <c r="C47" s="111"/>
      <c r="D47" s="111"/>
      <c r="E47" s="111"/>
      <c r="F47" s="111"/>
      <c r="G47" s="40"/>
      <c r="H47" s="41" t="s">
        <v>17</v>
      </c>
      <c r="J47" s="2" t="str">
        <f t="shared" si="3"/>
        <v/>
      </c>
    </row>
    <row r="48" spans="2:10" x14ac:dyDescent="0.25">
      <c r="B48" s="3" t="s">
        <v>153</v>
      </c>
      <c r="C48" s="111"/>
      <c r="D48" s="111"/>
      <c r="E48" s="111"/>
      <c r="F48" s="111"/>
      <c r="G48" s="40"/>
      <c r="H48" s="41" t="s">
        <v>17</v>
      </c>
      <c r="J48" s="2" t="str">
        <f t="shared" si="3"/>
        <v/>
      </c>
    </row>
    <row r="49" spans="2:10" x14ac:dyDescent="0.25">
      <c r="B49" s="3" t="s">
        <v>154</v>
      </c>
      <c r="C49" s="111"/>
      <c r="D49" s="111"/>
      <c r="E49" s="111"/>
      <c r="F49" s="111"/>
      <c r="G49" s="40"/>
      <c r="H49" s="41" t="s">
        <v>17</v>
      </c>
      <c r="J49" s="2" t="str">
        <f t="shared" si="3"/>
        <v/>
      </c>
    </row>
    <row r="50" spans="2:10" x14ac:dyDescent="0.25">
      <c r="B50" s="3" t="s">
        <v>155</v>
      </c>
      <c r="C50" s="111"/>
      <c r="D50" s="111"/>
      <c r="E50" s="111"/>
      <c r="F50" s="111"/>
      <c r="G50" s="40"/>
      <c r="H50" s="41" t="s">
        <v>17</v>
      </c>
      <c r="J50" s="2" t="str">
        <f t="shared" si="3"/>
        <v/>
      </c>
    </row>
    <row r="51" spans="2:10" x14ac:dyDescent="0.25">
      <c r="B51" s="3" t="s">
        <v>156</v>
      </c>
      <c r="C51" s="111"/>
      <c r="D51" s="111"/>
      <c r="E51" s="111"/>
      <c r="F51" s="111"/>
      <c r="G51" s="40"/>
      <c r="H51" s="41" t="s">
        <v>17</v>
      </c>
      <c r="J51" s="2" t="str">
        <f t="shared" si="3"/>
        <v/>
      </c>
    </row>
    <row r="52" spans="2:10" x14ac:dyDescent="0.25">
      <c r="B52" s="3" t="s">
        <v>19</v>
      </c>
      <c r="C52" s="111"/>
      <c r="D52" s="111"/>
      <c r="E52" s="111"/>
      <c r="F52" s="111"/>
      <c r="G52" s="40"/>
      <c r="H52" s="41" t="s">
        <v>17</v>
      </c>
      <c r="J52" s="2" t="str">
        <f t="shared" si="3"/>
        <v/>
      </c>
    </row>
    <row r="53" spans="2:10" ht="30.6" x14ac:dyDescent="0.3">
      <c r="B53" s="112" t="s">
        <v>160</v>
      </c>
      <c r="C53" s="112"/>
      <c r="D53" s="112"/>
      <c r="E53" s="112"/>
      <c r="F53" s="112"/>
      <c r="H53" s="4" t="s">
        <v>148</v>
      </c>
      <c r="J53" s="2" t="s">
        <v>149</v>
      </c>
    </row>
    <row r="54" spans="2:10" x14ac:dyDescent="0.25">
      <c r="B54" s="2" t="s">
        <v>14</v>
      </c>
      <c r="C54" s="114"/>
      <c r="D54" s="114"/>
      <c r="E54" s="114"/>
      <c r="F54" s="114"/>
      <c r="G54" s="40"/>
      <c r="H54" s="41" t="s">
        <v>17</v>
      </c>
      <c r="J54" s="2" t="str">
        <f>IF(C54="","",IF(OR(H54=" ",H54="Nein"),"",C54))</f>
        <v/>
      </c>
    </row>
    <row r="55" spans="2:10" x14ac:dyDescent="0.25">
      <c r="B55" s="2" t="s">
        <v>15</v>
      </c>
      <c r="C55" s="111"/>
      <c r="D55" s="111"/>
      <c r="E55" s="111"/>
      <c r="F55" s="111"/>
      <c r="G55" s="40"/>
      <c r="H55" s="41" t="s">
        <v>17</v>
      </c>
      <c r="J55" s="2" t="str">
        <f t="shared" ref="J55:J63" si="4">IF(C55="","",IF(OR(H55=" ",H55="Nein"),"",C55))</f>
        <v/>
      </c>
    </row>
    <row r="56" spans="2:10" x14ac:dyDescent="0.25">
      <c r="B56" s="3" t="s">
        <v>150</v>
      </c>
      <c r="C56" s="111"/>
      <c r="D56" s="111"/>
      <c r="E56" s="111"/>
      <c r="F56" s="111"/>
      <c r="G56" s="40"/>
      <c r="H56" s="41" t="s">
        <v>17</v>
      </c>
      <c r="J56" s="2" t="str">
        <f t="shared" si="4"/>
        <v/>
      </c>
    </row>
    <row r="57" spans="2:10" x14ac:dyDescent="0.25">
      <c r="B57" s="3" t="s">
        <v>151</v>
      </c>
      <c r="C57" s="111"/>
      <c r="D57" s="111"/>
      <c r="E57" s="111"/>
      <c r="F57" s="111"/>
      <c r="G57" s="40"/>
      <c r="H57" s="41" t="s">
        <v>17</v>
      </c>
      <c r="J57" s="2" t="str">
        <f t="shared" si="4"/>
        <v/>
      </c>
    </row>
    <row r="58" spans="2:10" x14ac:dyDescent="0.25">
      <c r="B58" s="3" t="s">
        <v>152</v>
      </c>
      <c r="C58" s="111"/>
      <c r="D58" s="111"/>
      <c r="E58" s="111"/>
      <c r="F58" s="111"/>
      <c r="G58" s="40"/>
      <c r="H58" s="41" t="s">
        <v>17</v>
      </c>
      <c r="J58" s="2" t="str">
        <f t="shared" si="4"/>
        <v/>
      </c>
    </row>
    <row r="59" spans="2:10" x14ac:dyDescent="0.25">
      <c r="B59" s="3" t="s">
        <v>153</v>
      </c>
      <c r="C59" s="111"/>
      <c r="D59" s="111"/>
      <c r="E59" s="111"/>
      <c r="F59" s="111"/>
      <c r="G59" s="40"/>
      <c r="H59" s="41" t="s">
        <v>17</v>
      </c>
      <c r="J59" s="2" t="str">
        <f t="shared" si="4"/>
        <v/>
      </c>
    </row>
    <row r="60" spans="2:10" x14ac:dyDescent="0.25">
      <c r="B60" s="3" t="s">
        <v>154</v>
      </c>
      <c r="C60" s="111"/>
      <c r="D60" s="111"/>
      <c r="E60" s="111"/>
      <c r="F60" s="111"/>
      <c r="G60" s="40"/>
      <c r="H60" s="41" t="s">
        <v>17</v>
      </c>
      <c r="J60" s="2" t="str">
        <f t="shared" si="4"/>
        <v/>
      </c>
    </row>
    <row r="61" spans="2:10" x14ac:dyDescent="0.25">
      <c r="B61" s="3" t="s">
        <v>155</v>
      </c>
      <c r="C61" s="111"/>
      <c r="D61" s="111"/>
      <c r="E61" s="111"/>
      <c r="F61" s="111"/>
      <c r="G61" s="40"/>
      <c r="H61" s="41" t="s">
        <v>18</v>
      </c>
      <c r="J61" s="2" t="str">
        <f t="shared" si="4"/>
        <v/>
      </c>
    </row>
    <row r="62" spans="2:10" x14ac:dyDescent="0.25">
      <c r="B62" s="3" t="s">
        <v>156</v>
      </c>
      <c r="C62" s="111"/>
      <c r="D62" s="111"/>
      <c r="E62" s="111"/>
      <c r="F62" s="111"/>
      <c r="G62" s="40"/>
      <c r="H62" s="41" t="s">
        <v>18</v>
      </c>
      <c r="J62" s="2" t="str">
        <f t="shared" si="4"/>
        <v/>
      </c>
    </row>
    <row r="63" spans="2:10" x14ac:dyDescent="0.25">
      <c r="B63" s="3" t="s">
        <v>19</v>
      </c>
      <c r="C63" s="111"/>
      <c r="D63" s="111"/>
      <c r="E63" s="111"/>
      <c r="F63" s="111"/>
      <c r="G63" s="40"/>
      <c r="H63" s="41" t="s">
        <v>17</v>
      </c>
      <c r="J63" s="2" t="str">
        <f t="shared" si="4"/>
        <v/>
      </c>
    </row>
    <row r="64" spans="2:10" ht="30.6" x14ac:dyDescent="0.3">
      <c r="B64" s="116" t="s">
        <v>161</v>
      </c>
      <c r="C64" s="116"/>
      <c r="D64" s="116"/>
      <c r="E64" s="116"/>
      <c r="F64" s="116"/>
      <c r="G64" s="116"/>
      <c r="H64" s="4" t="s">
        <v>148</v>
      </c>
      <c r="J64" s="2" t="s">
        <v>149</v>
      </c>
    </row>
    <row r="65" spans="2:10" x14ac:dyDescent="0.25">
      <c r="B65" s="2" t="s">
        <v>14</v>
      </c>
      <c r="C65" s="114"/>
      <c r="D65" s="114"/>
      <c r="E65" s="114"/>
      <c r="F65" s="114"/>
      <c r="G65" s="40"/>
      <c r="H65" s="41" t="s">
        <v>17</v>
      </c>
      <c r="J65" s="2" t="str">
        <f>IF(C65="","",IF(OR(H65=" ",H65="Nein"),"",C65))</f>
        <v/>
      </c>
    </row>
    <row r="66" spans="2:10" x14ac:dyDescent="0.25">
      <c r="B66" s="2" t="s">
        <v>15</v>
      </c>
      <c r="C66" s="111"/>
      <c r="D66" s="111"/>
      <c r="E66" s="111"/>
      <c r="F66" s="111"/>
      <c r="G66" s="40"/>
      <c r="H66" s="41" t="s">
        <v>17</v>
      </c>
      <c r="J66" s="2" t="str">
        <f t="shared" ref="J66:J74" si="5">IF(C66="","",IF(OR(H66=" ",H66="Nein"),"",C66))</f>
        <v/>
      </c>
    </row>
    <row r="67" spans="2:10" x14ac:dyDescent="0.25">
      <c r="B67" s="3" t="s">
        <v>150</v>
      </c>
      <c r="C67" s="111"/>
      <c r="D67" s="111"/>
      <c r="E67" s="111"/>
      <c r="F67" s="111"/>
      <c r="G67" s="40"/>
      <c r="H67" s="41" t="s">
        <v>17</v>
      </c>
      <c r="J67" s="2" t="str">
        <f t="shared" si="5"/>
        <v/>
      </c>
    </row>
    <row r="68" spans="2:10" x14ac:dyDescent="0.25">
      <c r="B68" s="3" t="s">
        <v>151</v>
      </c>
      <c r="C68" s="111"/>
      <c r="D68" s="111"/>
      <c r="E68" s="111"/>
      <c r="F68" s="111"/>
      <c r="G68" s="40"/>
      <c r="H68" s="41" t="s">
        <v>17</v>
      </c>
      <c r="J68" s="2" t="str">
        <f t="shared" si="5"/>
        <v/>
      </c>
    </row>
    <row r="69" spans="2:10" x14ac:dyDescent="0.25">
      <c r="B69" s="3" t="s">
        <v>152</v>
      </c>
      <c r="C69" s="111"/>
      <c r="D69" s="111"/>
      <c r="E69" s="111"/>
      <c r="F69" s="111"/>
      <c r="G69" s="40"/>
      <c r="H69" s="41" t="s">
        <v>17</v>
      </c>
      <c r="J69" s="2" t="str">
        <f t="shared" si="5"/>
        <v/>
      </c>
    </row>
    <row r="70" spans="2:10" x14ac:dyDescent="0.25">
      <c r="B70" s="3" t="s">
        <v>153</v>
      </c>
      <c r="C70" s="111"/>
      <c r="D70" s="111"/>
      <c r="E70" s="111"/>
      <c r="F70" s="111"/>
      <c r="G70" s="40"/>
      <c r="H70" s="41" t="s">
        <v>17</v>
      </c>
      <c r="J70" s="2" t="str">
        <f t="shared" si="5"/>
        <v/>
      </c>
    </row>
    <row r="71" spans="2:10" x14ac:dyDescent="0.25">
      <c r="B71" s="3" t="s">
        <v>154</v>
      </c>
      <c r="C71" s="111"/>
      <c r="D71" s="111"/>
      <c r="E71" s="111"/>
      <c r="F71" s="111"/>
      <c r="G71" s="40"/>
      <c r="H71" s="41" t="s">
        <v>17</v>
      </c>
      <c r="J71" s="2" t="str">
        <f t="shared" si="5"/>
        <v/>
      </c>
    </row>
    <row r="72" spans="2:10" x14ac:dyDescent="0.25">
      <c r="B72" s="3" t="s">
        <v>155</v>
      </c>
      <c r="C72" s="111"/>
      <c r="D72" s="111"/>
      <c r="E72" s="111"/>
      <c r="F72" s="111"/>
      <c r="G72" s="40"/>
      <c r="H72" s="41" t="s">
        <v>18</v>
      </c>
      <c r="J72" s="2" t="str">
        <f t="shared" si="5"/>
        <v/>
      </c>
    </row>
    <row r="73" spans="2:10" x14ac:dyDescent="0.25">
      <c r="B73" s="3" t="s">
        <v>156</v>
      </c>
      <c r="C73" s="111"/>
      <c r="D73" s="111"/>
      <c r="E73" s="111"/>
      <c r="F73" s="111"/>
      <c r="G73" s="40"/>
      <c r="H73" s="41" t="s">
        <v>18</v>
      </c>
      <c r="J73" s="2" t="str">
        <f t="shared" si="5"/>
        <v/>
      </c>
    </row>
    <row r="74" spans="2:10" x14ac:dyDescent="0.25">
      <c r="B74" s="3" t="s">
        <v>19</v>
      </c>
      <c r="C74" s="111"/>
      <c r="D74" s="111"/>
      <c r="E74" s="111"/>
      <c r="F74" s="111"/>
      <c r="G74" s="40"/>
      <c r="H74" s="41" t="s">
        <v>17</v>
      </c>
      <c r="J74" s="2" t="str">
        <f t="shared" si="5"/>
        <v/>
      </c>
    </row>
    <row r="75" spans="2:10" ht="30.6" x14ac:dyDescent="0.3">
      <c r="B75" s="112" t="s">
        <v>162</v>
      </c>
      <c r="C75" s="112"/>
      <c r="D75" s="112"/>
      <c r="E75" s="112"/>
      <c r="F75" s="112"/>
      <c r="H75" s="4" t="s">
        <v>148</v>
      </c>
      <c r="J75" s="2" t="s">
        <v>149</v>
      </c>
    </row>
    <row r="76" spans="2:10" x14ac:dyDescent="0.25">
      <c r="B76" s="2" t="s">
        <v>14</v>
      </c>
      <c r="C76" s="114"/>
      <c r="D76" s="114"/>
      <c r="E76" s="114"/>
      <c r="F76" s="114"/>
      <c r="G76" s="40"/>
      <c r="H76" s="41" t="s">
        <v>17</v>
      </c>
      <c r="J76" s="2" t="str">
        <f>IF(C76="","",IF(OR(H76=" ",H76="Nein"),"",C76))</f>
        <v/>
      </c>
    </row>
    <row r="77" spans="2:10" x14ac:dyDescent="0.25">
      <c r="B77" s="2" t="s">
        <v>15</v>
      </c>
      <c r="C77" s="111"/>
      <c r="D77" s="111"/>
      <c r="E77" s="111"/>
      <c r="F77" s="111"/>
      <c r="G77" s="40"/>
      <c r="H77" s="41" t="s">
        <v>17</v>
      </c>
      <c r="J77" s="2" t="str">
        <f t="shared" ref="J77:J85" si="6">IF(C77="","",IF(OR(H77=" ",H77="Nein"),"",C77))</f>
        <v/>
      </c>
    </row>
    <row r="78" spans="2:10" x14ac:dyDescent="0.25">
      <c r="B78" s="3" t="s">
        <v>150</v>
      </c>
      <c r="C78" s="111"/>
      <c r="D78" s="111"/>
      <c r="E78" s="111"/>
      <c r="F78" s="111"/>
      <c r="G78" s="40"/>
      <c r="H78" s="41" t="s">
        <v>17</v>
      </c>
      <c r="J78" s="2" t="str">
        <f t="shared" si="6"/>
        <v/>
      </c>
    </row>
    <row r="79" spans="2:10" x14ac:dyDescent="0.25">
      <c r="B79" s="3" t="s">
        <v>151</v>
      </c>
      <c r="C79" s="111"/>
      <c r="D79" s="111"/>
      <c r="E79" s="111"/>
      <c r="F79" s="111"/>
      <c r="G79" s="40"/>
      <c r="H79" s="41" t="s">
        <v>17</v>
      </c>
      <c r="J79" s="2" t="str">
        <f t="shared" si="6"/>
        <v/>
      </c>
    </row>
    <row r="80" spans="2:10" x14ac:dyDescent="0.25">
      <c r="B80" s="3" t="s">
        <v>152</v>
      </c>
      <c r="C80" s="111"/>
      <c r="D80" s="111"/>
      <c r="E80" s="111"/>
      <c r="F80" s="111"/>
      <c r="G80" s="40"/>
      <c r="H80" s="41" t="s">
        <v>17</v>
      </c>
      <c r="J80" s="2" t="str">
        <f t="shared" si="6"/>
        <v/>
      </c>
    </row>
    <row r="81" spans="2:10" x14ac:dyDescent="0.25">
      <c r="B81" s="3" t="s">
        <v>153</v>
      </c>
      <c r="C81" s="111"/>
      <c r="D81" s="111"/>
      <c r="E81" s="111"/>
      <c r="F81" s="111"/>
      <c r="G81" s="40"/>
      <c r="H81" s="41" t="s">
        <v>17</v>
      </c>
      <c r="J81" s="2" t="str">
        <f t="shared" si="6"/>
        <v/>
      </c>
    </row>
    <row r="82" spans="2:10" x14ac:dyDescent="0.25">
      <c r="B82" s="3" t="s">
        <v>154</v>
      </c>
      <c r="C82" s="111"/>
      <c r="D82" s="111"/>
      <c r="E82" s="111"/>
      <c r="F82" s="111"/>
      <c r="G82" s="40"/>
      <c r="H82" s="41" t="s">
        <v>17</v>
      </c>
      <c r="J82" s="2" t="str">
        <f t="shared" si="6"/>
        <v/>
      </c>
    </row>
    <row r="83" spans="2:10" x14ac:dyDescent="0.25">
      <c r="B83" s="3" t="s">
        <v>155</v>
      </c>
      <c r="C83" s="111"/>
      <c r="D83" s="111"/>
      <c r="E83" s="111"/>
      <c r="F83" s="111"/>
      <c r="G83" s="40"/>
      <c r="H83" s="41" t="s">
        <v>18</v>
      </c>
      <c r="J83" s="2" t="str">
        <f t="shared" si="6"/>
        <v/>
      </c>
    </row>
    <row r="84" spans="2:10" x14ac:dyDescent="0.25">
      <c r="B84" s="3" t="s">
        <v>156</v>
      </c>
      <c r="C84" s="111"/>
      <c r="D84" s="111"/>
      <c r="E84" s="111"/>
      <c r="F84" s="111"/>
      <c r="G84" s="40"/>
      <c r="H84" s="41" t="s">
        <v>18</v>
      </c>
      <c r="J84" s="2" t="str">
        <f t="shared" si="6"/>
        <v/>
      </c>
    </row>
    <row r="85" spans="2:10" x14ac:dyDescent="0.25">
      <c r="B85" s="3" t="s">
        <v>19</v>
      </c>
      <c r="C85" s="111"/>
      <c r="D85" s="111"/>
      <c r="E85" s="111"/>
      <c r="F85" s="111"/>
      <c r="G85" s="40"/>
      <c r="H85" s="41" t="s">
        <v>17</v>
      </c>
      <c r="J85" s="2" t="str">
        <f t="shared" si="6"/>
        <v/>
      </c>
    </row>
    <row r="86" spans="2:10" ht="30.6" x14ac:dyDescent="0.3">
      <c r="B86" s="112" t="s">
        <v>163</v>
      </c>
      <c r="C86" s="112"/>
      <c r="D86" s="112"/>
      <c r="E86" s="112"/>
      <c r="F86" s="112"/>
      <c r="H86" s="4" t="s">
        <v>148</v>
      </c>
      <c r="J86" s="2" t="s">
        <v>149</v>
      </c>
    </row>
    <row r="87" spans="2:10" ht="15.6" x14ac:dyDescent="0.3">
      <c r="C87" s="115"/>
      <c r="D87" s="115"/>
      <c r="E87" s="115"/>
      <c r="F87" s="115"/>
      <c r="J87" s="2" t="str">
        <f>IF(C87="","",C87)</f>
        <v/>
      </c>
    </row>
    <row r="88" spans="2:10" x14ac:dyDescent="0.25">
      <c r="B88" s="2" t="s">
        <v>14</v>
      </c>
      <c r="C88" s="114"/>
      <c r="D88" s="114"/>
      <c r="E88" s="114"/>
      <c r="F88" s="114"/>
      <c r="G88" s="40"/>
      <c r="H88" s="41" t="s">
        <v>17</v>
      </c>
      <c r="J88" s="2" t="str">
        <f>IF(C88="","",IF(OR(H88=" ",H88="Nein"),"",C88))</f>
        <v/>
      </c>
    </row>
    <row r="89" spans="2:10" x14ac:dyDescent="0.25">
      <c r="B89" s="2" t="s">
        <v>15</v>
      </c>
      <c r="C89" s="111"/>
      <c r="D89" s="111"/>
      <c r="E89" s="111"/>
      <c r="F89" s="111"/>
      <c r="G89" s="40"/>
      <c r="H89" s="41" t="s">
        <v>17</v>
      </c>
      <c r="J89" s="2" t="str">
        <f t="shared" ref="J89:J97" si="7">IF(C89="","",IF(OR(H89=" ",H89="Nein"),"",C89))</f>
        <v/>
      </c>
    </row>
    <row r="90" spans="2:10" x14ac:dyDescent="0.25">
      <c r="B90" s="3" t="s">
        <v>150</v>
      </c>
      <c r="C90" s="111"/>
      <c r="D90" s="111"/>
      <c r="E90" s="111"/>
      <c r="F90" s="111"/>
      <c r="G90" s="40"/>
      <c r="H90" s="41" t="s">
        <v>17</v>
      </c>
      <c r="J90" s="2" t="str">
        <f t="shared" si="7"/>
        <v/>
      </c>
    </row>
    <row r="91" spans="2:10" x14ac:dyDescent="0.25">
      <c r="B91" s="3" t="s">
        <v>151</v>
      </c>
      <c r="C91" s="111"/>
      <c r="D91" s="111"/>
      <c r="E91" s="111"/>
      <c r="F91" s="111"/>
      <c r="G91" s="40"/>
      <c r="H91" s="41" t="s">
        <v>17</v>
      </c>
      <c r="J91" s="2" t="str">
        <f t="shared" si="7"/>
        <v/>
      </c>
    </row>
    <row r="92" spans="2:10" x14ac:dyDescent="0.25">
      <c r="B92" s="3" t="s">
        <v>152</v>
      </c>
      <c r="C92" s="111"/>
      <c r="D92" s="111"/>
      <c r="E92" s="111"/>
      <c r="F92" s="111"/>
      <c r="G92" s="40"/>
      <c r="H92" s="41" t="s">
        <v>17</v>
      </c>
      <c r="J92" s="2" t="str">
        <f t="shared" si="7"/>
        <v/>
      </c>
    </row>
    <row r="93" spans="2:10" x14ac:dyDescent="0.25">
      <c r="B93" s="3" t="s">
        <v>153</v>
      </c>
      <c r="C93" s="111"/>
      <c r="D93" s="111"/>
      <c r="E93" s="111"/>
      <c r="F93" s="111"/>
      <c r="G93" s="40"/>
      <c r="H93" s="41" t="s">
        <v>17</v>
      </c>
      <c r="J93" s="2" t="str">
        <f t="shared" si="7"/>
        <v/>
      </c>
    </row>
    <row r="94" spans="2:10" x14ac:dyDescent="0.25">
      <c r="B94" s="3" t="s">
        <v>154</v>
      </c>
      <c r="C94" s="111"/>
      <c r="D94" s="111"/>
      <c r="E94" s="111"/>
      <c r="F94" s="111"/>
      <c r="G94" s="40"/>
      <c r="H94" s="41" t="s">
        <v>17</v>
      </c>
      <c r="J94" s="2" t="str">
        <f t="shared" si="7"/>
        <v/>
      </c>
    </row>
    <row r="95" spans="2:10" x14ac:dyDescent="0.25">
      <c r="B95" s="3" t="s">
        <v>155</v>
      </c>
      <c r="C95" s="111"/>
      <c r="D95" s="111"/>
      <c r="E95" s="111"/>
      <c r="F95" s="111"/>
      <c r="G95" s="40"/>
      <c r="H95" s="41" t="s">
        <v>18</v>
      </c>
      <c r="J95" s="2" t="str">
        <f t="shared" si="7"/>
        <v/>
      </c>
    </row>
    <row r="96" spans="2:10" x14ac:dyDescent="0.25">
      <c r="B96" s="3" t="s">
        <v>156</v>
      </c>
      <c r="C96" s="111"/>
      <c r="D96" s="111"/>
      <c r="E96" s="111"/>
      <c r="F96" s="111"/>
      <c r="G96" s="40"/>
      <c r="H96" s="41" t="s">
        <v>18</v>
      </c>
      <c r="J96" s="2" t="str">
        <f t="shared" si="7"/>
        <v/>
      </c>
    </row>
    <row r="97" spans="2:10" x14ac:dyDescent="0.25">
      <c r="B97" s="3" t="s">
        <v>19</v>
      </c>
      <c r="C97" s="111"/>
      <c r="D97" s="111"/>
      <c r="E97" s="111"/>
      <c r="F97" s="111"/>
      <c r="G97" s="40"/>
      <c r="H97" s="41" t="s">
        <v>17</v>
      </c>
      <c r="J97" s="2" t="str">
        <f t="shared" si="7"/>
        <v/>
      </c>
    </row>
    <row r="98" spans="2:10" ht="30.6" x14ac:dyDescent="0.3">
      <c r="B98" s="112" t="s">
        <v>163</v>
      </c>
      <c r="C98" s="112"/>
      <c r="D98" s="112"/>
      <c r="E98" s="112"/>
      <c r="F98" s="112"/>
      <c r="H98" s="4" t="s">
        <v>148</v>
      </c>
      <c r="J98" s="2" t="s">
        <v>149</v>
      </c>
    </row>
    <row r="99" spans="2:10" ht="15.6" x14ac:dyDescent="0.3">
      <c r="C99" s="115"/>
      <c r="D99" s="115"/>
      <c r="E99" s="115"/>
      <c r="F99" s="115"/>
      <c r="J99" s="2" t="str">
        <f>IF(C99="","",C99)</f>
        <v/>
      </c>
    </row>
    <row r="100" spans="2:10" x14ac:dyDescent="0.25">
      <c r="B100" s="2" t="s">
        <v>14</v>
      </c>
      <c r="C100" s="114"/>
      <c r="D100" s="114"/>
      <c r="E100" s="114"/>
      <c r="F100" s="114"/>
      <c r="G100" s="40"/>
      <c r="H100" s="41" t="s">
        <v>17</v>
      </c>
      <c r="J100" s="2" t="str">
        <f>IF(C100="","",IF(OR(H100=" ",H100="Nein"),"",C100))</f>
        <v/>
      </c>
    </row>
    <row r="101" spans="2:10" x14ac:dyDescent="0.25">
      <c r="B101" s="2" t="s">
        <v>15</v>
      </c>
      <c r="C101" s="111"/>
      <c r="D101" s="111"/>
      <c r="E101" s="111"/>
      <c r="F101" s="111"/>
      <c r="G101" s="40"/>
      <c r="H101" s="41" t="s">
        <v>17</v>
      </c>
      <c r="J101" s="2" t="str">
        <f t="shared" ref="J101:J109" si="8">IF(C101="","",IF(OR(H101=" ",H101="Nein"),"",C101))</f>
        <v/>
      </c>
    </row>
    <row r="102" spans="2:10" x14ac:dyDescent="0.25">
      <c r="B102" s="3" t="s">
        <v>150</v>
      </c>
      <c r="C102" s="111"/>
      <c r="D102" s="111"/>
      <c r="E102" s="111"/>
      <c r="F102" s="111"/>
      <c r="G102" s="40"/>
      <c r="H102" s="41" t="s">
        <v>17</v>
      </c>
      <c r="J102" s="2" t="str">
        <f t="shared" si="8"/>
        <v/>
      </c>
    </row>
    <row r="103" spans="2:10" x14ac:dyDescent="0.25">
      <c r="B103" s="3" t="s">
        <v>151</v>
      </c>
      <c r="C103" s="111"/>
      <c r="D103" s="111"/>
      <c r="E103" s="111"/>
      <c r="F103" s="111"/>
      <c r="G103" s="40"/>
      <c r="H103" s="41" t="s">
        <v>17</v>
      </c>
      <c r="J103" s="2" t="str">
        <f t="shared" si="8"/>
        <v/>
      </c>
    </row>
    <row r="104" spans="2:10" x14ac:dyDescent="0.25">
      <c r="B104" s="3" t="s">
        <v>152</v>
      </c>
      <c r="C104" s="111"/>
      <c r="D104" s="111"/>
      <c r="E104" s="111"/>
      <c r="F104" s="111"/>
      <c r="G104" s="40"/>
      <c r="H104" s="41" t="s">
        <v>17</v>
      </c>
      <c r="J104" s="2" t="str">
        <f t="shared" si="8"/>
        <v/>
      </c>
    </row>
    <row r="105" spans="2:10" x14ac:dyDescent="0.25">
      <c r="B105" s="3" t="s">
        <v>153</v>
      </c>
      <c r="C105" s="111"/>
      <c r="D105" s="111"/>
      <c r="E105" s="111"/>
      <c r="F105" s="111"/>
      <c r="G105" s="40"/>
      <c r="H105" s="41" t="s">
        <v>17</v>
      </c>
      <c r="J105" s="2" t="str">
        <f t="shared" si="8"/>
        <v/>
      </c>
    </row>
    <row r="106" spans="2:10" x14ac:dyDescent="0.25">
      <c r="B106" s="3" t="s">
        <v>154</v>
      </c>
      <c r="C106" s="111"/>
      <c r="D106" s="111"/>
      <c r="E106" s="111"/>
      <c r="F106" s="111"/>
      <c r="G106" s="40"/>
      <c r="H106" s="41" t="s">
        <v>17</v>
      </c>
      <c r="J106" s="2" t="str">
        <f t="shared" si="8"/>
        <v/>
      </c>
    </row>
    <row r="107" spans="2:10" x14ac:dyDescent="0.25">
      <c r="B107" s="3" t="s">
        <v>155</v>
      </c>
      <c r="C107" s="111"/>
      <c r="D107" s="111"/>
      <c r="E107" s="111"/>
      <c r="F107" s="111"/>
      <c r="G107" s="40"/>
      <c r="H107" s="41" t="s">
        <v>18</v>
      </c>
      <c r="J107" s="2" t="str">
        <f t="shared" si="8"/>
        <v/>
      </c>
    </row>
    <row r="108" spans="2:10" x14ac:dyDescent="0.25">
      <c r="B108" s="3" t="s">
        <v>156</v>
      </c>
      <c r="C108" s="111"/>
      <c r="D108" s="111"/>
      <c r="E108" s="111"/>
      <c r="F108" s="111"/>
      <c r="G108" s="40"/>
      <c r="H108" s="41" t="s">
        <v>18</v>
      </c>
      <c r="J108" s="2" t="str">
        <f t="shared" si="8"/>
        <v/>
      </c>
    </row>
    <row r="109" spans="2:10" x14ac:dyDescent="0.25">
      <c r="B109" s="3" t="s">
        <v>19</v>
      </c>
      <c r="C109" s="111"/>
      <c r="D109" s="111"/>
      <c r="E109" s="111"/>
      <c r="F109" s="111"/>
      <c r="G109" s="40"/>
      <c r="H109" s="41" t="s">
        <v>17</v>
      </c>
      <c r="J109" s="2" t="str">
        <f t="shared" si="8"/>
        <v/>
      </c>
    </row>
  </sheetData>
  <sheetProtection sheet="1" selectLockedCells="1"/>
  <mergeCells count="102">
    <mergeCell ref="C92:F92"/>
    <mergeCell ref="C93:F93"/>
    <mergeCell ref="C94:F94"/>
    <mergeCell ref="C95:F95"/>
    <mergeCell ref="C96:F96"/>
    <mergeCell ref="C97:F97"/>
    <mergeCell ref="B86:F86"/>
    <mergeCell ref="C87:F87"/>
    <mergeCell ref="C88:F88"/>
    <mergeCell ref="C89:F89"/>
    <mergeCell ref="C90:F90"/>
    <mergeCell ref="C91:F91"/>
    <mergeCell ref="C80:F80"/>
    <mergeCell ref="C81:F81"/>
    <mergeCell ref="C82:F82"/>
    <mergeCell ref="C83:F83"/>
    <mergeCell ref="C84:F84"/>
    <mergeCell ref="C85:F85"/>
    <mergeCell ref="C74:F74"/>
    <mergeCell ref="B75:F75"/>
    <mergeCell ref="C76:F76"/>
    <mergeCell ref="C77:F77"/>
    <mergeCell ref="C78:F78"/>
    <mergeCell ref="C79:F79"/>
    <mergeCell ref="C68:F68"/>
    <mergeCell ref="C69:F69"/>
    <mergeCell ref="C70:F70"/>
    <mergeCell ref="C71:F71"/>
    <mergeCell ref="C72:F72"/>
    <mergeCell ref="C73:F73"/>
    <mergeCell ref="C62:F62"/>
    <mergeCell ref="C63:F63"/>
    <mergeCell ref="B64:G64"/>
    <mergeCell ref="C65:F65"/>
    <mergeCell ref="C66:F66"/>
    <mergeCell ref="C67:F67"/>
    <mergeCell ref="C56:F56"/>
    <mergeCell ref="C57:F57"/>
    <mergeCell ref="C58:F58"/>
    <mergeCell ref="C59:F59"/>
    <mergeCell ref="C60:F60"/>
    <mergeCell ref="C61:F61"/>
    <mergeCell ref="C50:F50"/>
    <mergeCell ref="C51:F51"/>
    <mergeCell ref="C52:F52"/>
    <mergeCell ref="B53:F53"/>
    <mergeCell ref="C54:F54"/>
    <mergeCell ref="C55:F55"/>
    <mergeCell ref="C44:F44"/>
    <mergeCell ref="C45:F45"/>
    <mergeCell ref="C46:F46"/>
    <mergeCell ref="C47:F47"/>
    <mergeCell ref="C48:F48"/>
    <mergeCell ref="C49:F49"/>
    <mergeCell ref="C38:F38"/>
    <mergeCell ref="C39:F39"/>
    <mergeCell ref="C40:F40"/>
    <mergeCell ref="C41:F41"/>
    <mergeCell ref="B42:F42"/>
    <mergeCell ref="C43:F43"/>
    <mergeCell ref="C35:F35"/>
    <mergeCell ref="C36:F36"/>
    <mergeCell ref="C37:F37"/>
    <mergeCell ref="C26:F26"/>
    <mergeCell ref="C27:F27"/>
    <mergeCell ref="C28:F28"/>
    <mergeCell ref="C29:F29"/>
    <mergeCell ref="C30:F30"/>
    <mergeCell ref="B31:F31"/>
    <mergeCell ref="B9:F9"/>
    <mergeCell ref="C8:G8"/>
    <mergeCell ref="C10:F10"/>
    <mergeCell ref="C11:F11"/>
    <mergeCell ref="C12:F12"/>
    <mergeCell ref="C13:F13"/>
    <mergeCell ref="B98:F98"/>
    <mergeCell ref="C99:F99"/>
    <mergeCell ref="C100:F100"/>
    <mergeCell ref="B20:F20"/>
    <mergeCell ref="C21:F21"/>
    <mergeCell ref="C22:F22"/>
    <mergeCell ref="C23:F23"/>
    <mergeCell ref="C24:F24"/>
    <mergeCell ref="C25:F25"/>
    <mergeCell ref="C14:F14"/>
    <mergeCell ref="C15:F15"/>
    <mergeCell ref="C16:F16"/>
    <mergeCell ref="C17:F17"/>
    <mergeCell ref="C18:F18"/>
    <mergeCell ref="C19:F19"/>
    <mergeCell ref="C32:F32"/>
    <mergeCell ref="C33:F33"/>
    <mergeCell ref="C34:F34"/>
    <mergeCell ref="C101:F101"/>
    <mergeCell ref="C102:F102"/>
    <mergeCell ref="C103:F103"/>
    <mergeCell ref="C104:F104"/>
    <mergeCell ref="C105:F105"/>
    <mergeCell ref="C106:F106"/>
    <mergeCell ref="C107:F107"/>
    <mergeCell ref="C108:F108"/>
    <mergeCell ref="C109:F109"/>
  </mergeCells>
  <phoneticPr fontId="1" type="noConversion"/>
  <dataValidations count="1">
    <dataValidation type="list" allowBlank="1" showInputMessage="1" showErrorMessage="1" sqref="H32:H41 H88:H97 H43:H52 H21:H30 H10:H19 H76:H85 H54:H63 H65:H74 H100:H109" xr:uid="{E73314A5-1916-4B59-B159-99379ABB0853}">
      <formula1>Veröffentlichung2</formula1>
    </dataValidation>
  </dataValidations>
  <hyperlinks>
    <hyperlink ref="J3" location="'DSGVO Allgemein Ausdruck'!A1" display="nächste Seite" xr:uid="{81C254BD-0BE0-4A8A-9552-08CA1DE1822D}"/>
    <hyperlink ref="J1" location="Startseite" display="zurück zur Hauptseite" xr:uid="{E9F60505-8E5A-4504-B169-A12EDF27DD3D}"/>
  </hyperlinks>
  <pageMargins left="0.31496062992125984" right="0.39370078740157483" top="0.78740157480314965" bottom="0.39370078740157483" header="0.39370078740157483" footer="0.11811023622047245"/>
  <pageSetup paperSize="9" scale="97" fitToHeight="2" orientation="portrait" blackAndWhite="1" r:id="rId1"/>
  <headerFooter alignWithMargins="0">
    <oddHeader>&amp;L&amp;22HBV-Meldebogen Saison 2026/27</oddHeader>
    <oddFooter>&amp;CSeite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422D-8CAC-4682-98AF-832516729458}">
  <sheetPr>
    <pageSetUpPr fitToPage="1"/>
  </sheetPr>
  <dimension ref="A1:K56"/>
  <sheetViews>
    <sheetView showGridLines="0" zoomScaleNormal="100" workbookViewId="0">
      <selection activeCell="C8" sqref="C8:G8"/>
    </sheetView>
  </sheetViews>
  <sheetFormatPr baseColWidth="10" defaultColWidth="11.44140625" defaultRowHeight="15" x14ac:dyDescent="0.25"/>
  <cols>
    <col min="1" max="1" width="4.33203125" style="2" customWidth="1"/>
    <col min="2" max="2" width="18.109375" style="2" customWidth="1"/>
    <col min="3" max="3" width="4.88671875" style="2" customWidth="1"/>
    <col min="4" max="6" width="11.44140625" style="2"/>
    <col min="7" max="7" width="5.5546875" style="2" customWidth="1"/>
    <col min="8" max="8" width="17.5546875" style="2" customWidth="1"/>
    <col min="9" max="9" width="10" style="2" customWidth="1"/>
    <col min="10" max="10" width="1.44140625" style="2" customWidth="1"/>
    <col min="11" max="11" width="22.5546875" style="2" bestFit="1" customWidth="1"/>
    <col min="12" max="16384" width="11.44140625" style="2"/>
  </cols>
  <sheetData>
    <row r="1" spans="1:11" x14ac:dyDescent="0.25">
      <c r="K1" s="29" t="s">
        <v>117</v>
      </c>
    </row>
    <row r="2" spans="1:11" ht="7.5" customHeight="1" x14ac:dyDescent="0.25">
      <c r="K2" s="18"/>
    </row>
    <row r="3" spans="1:11" ht="15.6" customHeight="1" x14ac:dyDescent="0.25">
      <c r="B3" s="121" t="s">
        <v>173</v>
      </c>
      <c r="C3" s="121"/>
      <c r="D3" s="121"/>
      <c r="E3" s="121"/>
      <c r="F3" s="121"/>
      <c r="G3" s="121"/>
      <c r="H3" s="121"/>
      <c r="K3" s="29" t="s">
        <v>118</v>
      </c>
    </row>
    <row r="4" spans="1:11" ht="7.5" customHeight="1" x14ac:dyDescent="0.25">
      <c r="B4" s="121"/>
      <c r="C4" s="121"/>
      <c r="D4" s="121"/>
      <c r="E4" s="121"/>
      <c r="F4" s="121"/>
      <c r="G4" s="121"/>
      <c r="H4" s="121"/>
      <c r="K4" s="16"/>
    </row>
    <row r="5" spans="1:11" x14ac:dyDescent="0.25">
      <c r="B5" s="121"/>
      <c r="C5" s="121"/>
      <c r="D5" s="121"/>
      <c r="E5" s="121"/>
      <c r="F5" s="121"/>
      <c r="G5" s="121"/>
      <c r="H5" s="121"/>
      <c r="K5" s="29" t="s">
        <v>119</v>
      </c>
    </row>
    <row r="7" spans="1:11" ht="9.75" hidden="1" customHeight="1" x14ac:dyDescent="0.25"/>
    <row r="8" spans="1:11" ht="28.2" x14ac:dyDescent="0.5">
      <c r="A8" s="50"/>
      <c r="B8" s="67" t="s">
        <v>174</v>
      </c>
      <c r="C8" s="113" t="s">
        <v>197</v>
      </c>
      <c r="D8" s="113"/>
      <c r="E8" s="113"/>
      <c r="F8" s="113"/>
      <c r="G8" s="113"/>
    </row>
    <row r="14" spans="1:11" ht="34.799999999999997" x14ac:dyDescent="0.25">
      <c r="A14" s="122" t="s">
        <v>175</v>
      </c>
      <c r="B14" s="122"/>
      <c r="C14" s="122"/>
      <c r="D14" s="122"/>
      <c r="E14" s="122"/>
      <c r="F14" s="122"/>
      <c r="G14" s="122"/>
      <c r="H14" s="122"/>
    </row>
    <row r="16" spans="1:11" ht="15" customHeight="1" x14ac:dyDescent="0.25">
      <c r="A16" s="123" t="s">
        <v>186</v>
      </c>
      <c r="B16" s="123"/>
      <c r="C16" s="123"/>
      <c r="D16" s="123"/>
      <c r="E16" s="123"/>
      <c r="F16" s="123"/>
      <c r="G16" s="123"/>
      <c r="H16" s="123"/>
      <c r="I16" s="123"/>
      <c r="J16" s="44"/>
    </row>
    <row r="17" spans="1:10" ht="15" customHeight="1" x14ac:dyDescent="0.25">
      <c r="A17" s="123"/>
      <c r="B17" s="123"/>
      <c r="C17" s="123"/>
      <c r="D17" s="123"/>
      <c r="E17" s="123"/>
      <c r="F17" s="123"/>
      <c r="G17" s="123"/>
      <c r="H17" s="123"/>
      <c r="I17" s="123"/>
      <c r="J17" s="44"/>
    </row>
    <row r="18" spans="1:10" ht="9" customHeight="1" x14ac:dyDescent="0.25">
      <c r="A18" s="123"/>
      <c r="B18" s="123"/>
      <c r="C18" s="123"/>
      <c r="D18" s="123"/>
      <c r="E18" s="123"/>
      <c r="F18" s="123"/>
      <c r="G18" s="123"/>
      <c r="H18" s="123"/>
      <c r="I18" s="123"/>
      <c r="J18" s="44"/>
    </row>
    <row r="20" spans="1:10" ht="15" customHeight="1" x14ac:dyDescent="0.25">
      <c r="A20" s="117" t="s">
        <v>176</v>
      </c>
      <c r="B20" s="117"/>
      <c r="C20" s="117"/>
      <c r="D20" s="117"/>
      <c r="E20" s="117"/>
      <c r="F20" s="117"/>
      <c r="G20" s="117"/>
      <c r="H20" s="117"/>
      <c r="I20" s="117"/>
      <c r="J20" s="45"/>
    </row>
    <row r="21" spans="1:10" x14ac:dyDescent="0.25">
      <c r="A21" s="117"/>
      <c r="B21" s="117"/>
      <c r="C21" s="117"/>
      <c r="D21" s="117"/>
      <c r="E21" s="117"/>
      <c r="F21" s="117"/>
      <c r="G21" s="117"/>
      <c r="H21" s="117"/>
      <c r="I21" s="117"/>
      <c r="J21" s="45"/>
    </row>
    <row r="22" spans="1:10" x14ac:dyDescent="0.25">
      <c r="A22" s="117"/>
      <c r="B22" s="117"/>
      <c r="C22" s="117"/>
      <c r="D22" s="117"/>
      <c r="E22" s="117"/>
      <c r="F22" s="117"/>
      <c r="G22" s="117"/>
      <c r="H22" s="117"/>
      <c r="I22" s="117"/>
      <c r="J22" s="45"/>
    </row>
    <row r="23" spans="1:10" x14ac:dyDescent="0.25">
      <c r="A23" s="117"/>
      <c r="B23" s="117"/>
      <c r="C23" s="117"/>
      <c r="D23" s="117"/>
      <c r="E23" s="117"/>
      <c r="F23" s="117"/>
      <c r="G23" s="117"/>
      <c r="H23" s="117"/>
      <c r="I23" s="117"/>
      <c r="J23" s="45"/>
    </row>
    <row r="24" spans="1:10" x14ac:dyDescent="0.25">
      <c r="A24" s="119" t="s">
        <v>191</v>
      </c>
      <c r="B24" s="119"/>
      <c r="C24" s="119"/>
      <c r="D24" s="119"/>
      <c r="E24" s="119"/>
      <c r="F24" s="119"/>
      <c r="G24" s="119"/>
      <c r="H24" s="119"/>
      <c r="I24" s="119"/>
      <c r="J24" s="46"/>
    </row>
    <row r="25" spans="1:10" x14ac:dyDescent="0.25">
      <c r="A25" s="119" t="s">
        <v>192</v>
      </c>
      <c r="B25" s="119"/>
      <c r="C25" s="119"/>
      <c r="D25" s="119"/>
      <c r="E25" s="119"/>
      <c r="F25" s="119"/>
      <c r="G25" s="119"/>
      <c r="H25" s="119"/>
      <c r="I25" s="119"/>
      <c r="J25" s="46"/>
    </row>
    <row r="26" spans="1:10" x14ac:dyDescent="0.25">
      <c r="A26" s="119" t="s">
        <v>193</v>
      </c>
      <c r="B26" s="119"/>
      <c r="C26" s="119"/>
      <c r="D26" s="119"/>
      <c r="E26" s="119"/>
      <c r="F26" s="119"/>
      <c r="G26" s="119"/>
      <c r="H26" s="119"/>
      <c r="I26" s="119"/>
      <c r="J26" s="46"/>
    </row>
    <row r="27" spans="1:10" x14ac:dyDescent="0.25">
      <c r="A27" s="119" t="s">
        <v>194</v>
      </c>
      <c r="B27" s="119"/>
      <c r="C27" s="119"/>
      <c r="D27" s="119"/>
      <c r="E27" s="119"/>
      <c r="F27" s="119"/>
      <c r="G27" s="119"/>
      <c r="H27" s="119"/>
      <c r="I27" s="119"/>
      <c r="J27" s="46"/>
    </row>
    <row r="28" spans="1:10" x14ac:dyDescent="0.25">
      <c r="A28" s="119" t="s">
        <v>195</v>
      </c>
      <c r="B28" s="119"/>
      <c r="C28" s="119"/>
      <c r="D28" s="119"/>
      <c r="E28" s="119"/>
      <c r="F28" s="119"/>
      <c r="G28" s="119"/>
      <c r="H28" s="119"/>
      <c r="I28" s="119"/>
      <c r="J28" s="46"/>
    </row>
    <row r="29" spans="1:10" x14ac:dyDescent="0.25">
      <c r="A29" s="119" t="s">
        <v>196</v>
      </c>
      <c r="B29" s="119"/>
      <c r="C29" s="119"/>
      <c r="D29" s="119"/>
      <c r="E29" s="119"/>
      <c r="F29" s="119"/>
      <c r="G29" s="119"/>
      <c r="H29" s="119"/>
      <c r="I29" s="119"/>
      <c r="J29" s="46"/>
    </row>
    <row r="30" spans="1:10" s="48" customFormat="1" ht="10.199999999999999" x14ac:dyDescent="0.2"/>
    <row r="31" spans="1:10" ht="15" customHeight="1" x14ac:dyDescent="0.25">
      <c r="A31" s="117" t="s">
        <v>177</v>
      </c>
      <c r="B31" s="117"/>
      <c r="C31" s="117"/>
      <c r="D31" s="117"/>
      <c r="E31" s="117"/>
      <c r="F31" s="117"/>
      <c r="G31" s="117"/>
      <c r="H31" s="117"/>
      <c r="I31" s="117"/>
      <c r="J31" s="45"/>
    </row>
    <row r="32" spans="1:10" x14ac:dyDescent="0.25">
      <c r="A32" s="117"/>
      <c r="B32" s="117"/>
      <c r="C32" s="117"/>
      <c r="D32" s="117"/>
      <c r="E32" s="117"/>
      <c r="F32" s="117"/>
      <c r="G32" s="117"/>
      <c r="H32" s="117"/>
      <c r="I32" s="117"/>
      <c r="J32" s="45"/>
    </row>
    <row r="33" spans="1:10" ht="12.6" customHeight="1" x14ac:dyDescent="0.25">
      <c r="A33" s="117"/>
      <c r="B33" s="117"/>
      <c r="C33" s="117"/>
      <c r="D33" s="117"/>
      <c r="E33" s="117"/>
      <c r="F33" s="117"/>
      <c r="G33" s="117"/>
      <c r="H33" s="117"/>
      <c r="I33" s="117"/>
      <c r="J33" s="45"/>
    </row>
    <row r="34" spans="1:10" s="48" customFormat="1" ht="10.199999999999999" x14ac:dyDescent="0.2">
      <c r="A34" s="49"/>
      <c r="B34" s="49"/>
      <c r="C34" s="49"/>
      <c r="D34" s="49"/>
      <c r="E34" s="49"/>
      <c r="F34" s="49"/>
      <c r="G34" s="49"/>
      <c r="H34" s="49"/>
    </row>
    <row r="35" spans="1:10" ht="15" customHeight="1" x14ac:dyDescent="0.25">
      <c r="A35" s="117" t="s">
        <v>178</v>
      </c>
      <c r="B35" s="117"/>
      <c r="C35" s="117"/>
      <c r="D35" s="117"/>
      <c r="E35" s="117"/>
      <c r="F35" s="117"/>
      <c r="G35" s="117"/>
      <c r="H35" s="117"/>
      <c r="I35" s="117"/>
      <c r="J35" s="45"/>
    </row>
    <row r="36" spans="1:10" x14ac:dyDescent="0.25">
      <c r="A36" s="117"/>
      <c r="B36" s="117"/>
      <c r="C36" s="117"/>
      <c r="D36" s="117"/>
      <c r="E36" s="117"/>
      <c r="F36" s="117"/>
      <c r="G36" s="117"/>
      <c r="H36" s="117"/>
      <c r="I36" s="117"/>
      <c r="J36" s="45"/>
    </row>
    <row r="37" spans="1:10" x14ac:dyDescent="0.25">
      <c r="A37" s="117"/>
      <c r="B37" s="117"/>
      <c r="C37" s="117"/>
      <c r="D37" s="117"/>
      <c r="E37" s="117"/>
      <c r="F37" s="117"/>
      <c r="G37" s="117"/>
      <c r="H37" s="117"/>
      <c r="I37" s="117"/>
      <c r="J37" s="45"/>
    </row>
    <row r="38" spans="1:10" x14ac:dyDescent="0.25">
      <c r="A38" s="117"/>
      <c r="B38" s="117"/>
      <c r="C38" s="117"/>
      <c r="D38" s="117"/>
      <c r="E38" s="117"/>
      <c r="F38" s="117"/>
      <c r="G38" s="117"/>
      <c r="H38" s="117"/>
      <c r="I38" s="117"/>
      <c r="J38" s="45"/>
    </row>
    <row r="39" spans="1:10" s="48" customFormat="1" ht="10.199999999999999" x14ac:dyDescent="0.2">
      <c r="A39" s="49"/>
      <c r="B39" s="49"/>
      <c r="C39" s="49"/>
      <c r="D39" s="49"/>
      <c r="E39" s="49"/>
      <c r="F39" s="49"/>
      <c r="G39" s="49"/>
      <c r="H39" s="49"/>
    </row>
    <row r="40" spans="1:10" x14ac:dyDescent="0.25">
      <c r="A40" s="120" t="s">
        <v>179</v>
      </c>
      <c r="B40" s="120"/>
      <c r="C40" s="120"/>
      <c r="D40" s="120"/>
      <c r="E40" s="120"/>
      <c r="F40" s="120"/>
      <c r="G40" s="120"/>
      <c r="H40" s="120"/>
      <c r="I40" s="120"/>
      <c r="J40" s="47"/>
    </row>
    <row r="41" spans="1:10" x14ac:dyDescent="0.25">
      <c r="A41" s="120" t="s">
        <v>180</v>
      </c>
      <c r="B41" s="120"/>
      <c r="C41" s="120"/>
      <c r="D41" s="120"/>
      <c r="E41" s="120"/>
      <c r="F41" s="120"/>
      <c r="G41" s="120"/>
      <c r="H41" s="120"/>
      <c r="I41" s="120"/>
      <c r="J41" s="47"/>
    </row>
    <row r="42" spans="1:10" x14ac:dyDescent="0.25">
      <c r="A42" s="8"/>
      <c r="B42" s="8"/>
      <c r="C42" s="8"/>
      <c r="D42" s="8"/>
      <c r="E42" s="8"/>
      <c r="F42" s="8"/>
      <c r="G42" s="8"/>
      <c r="H42" s="8"/>
      <c r="I42" s="8"/>
      <c r="J42" s="8"/>
    </row>
    <row r="43" spans="1:10" ht="15" customHeight="1" x14ac:dyDescent="0.25">
      <c r="A43" s="117" t="s">
        <v>181</v>
      </c>
      <c r="B43" s="117"/>
      <c r="C43" s="117"/>
      <c r="D43" s="117"/>
      <c r="E43" s="117"/>
      <c r="F43" s="117"/>
      <c r="G43" s="117"/>
      <c r="H43" s="117"/>
      <c r="I43" s="117"/>
      <c r="J43" s="45"/>
    </row>
    <row r="44" spans="1:10" x14ac:dyDescent="0.25">
      <c r="A44" s="117"/>
      <c r="B44" s="117"/>
      <c r="C44" s="117"/>
      <c r="D44" s="117"/>
      <c r="E44" s="117"/>
      <c r="F44" s="117"/>
      <c r="G44" s="117"/>
      <c r="H44" s="117"/>
      <c r="I44" s="117"/>
      <c r="J44" s="45"/>
    </row>
    <row r="45" spans="1:10" x14ac:dyDescent="0.25">
      <c r="A45" s="45"/>
      <c r="B45" s="45"/>
      <c r="C45" s="45"/>
      <c r="D45" s="45"/>
      <c r="E45" s="45"/>
      <c r="F45" s="45"/>
      <c r="G45" s="45"/>
      <c r="H45" s="45"/>
      <c r="I45" s="45"/>
      <c r="J45" s="45"/>
    </row>
    <row r="46" spans="1:10" x14ac:dyDescent="0.25">
      <c r="A46" s="117" t="s">
        <v>182</v>
      </c>
      <c r="B46" s="117"/>
      <c r="C46" s="117"/>
      <c r="D46" s="117"/>
      <c r="E46" s="117"/>
      <c r="F46" s="117"/>
      <c r="G46" s="117"/>
      <c r="H46" s="117"/>
      <c r="I46" s="117"/>
      <c r="J46" s="45"/>
    </row>
    <row r="47" spans="1:10" x14ac:dyDescent="0.25">
      <c r="A47" s="117"/>
      <c r="B47" s="117"/>
      <c r="C47" s="117"/>
      <c r="D47" s="117"/>
      <c r="E47" s="117"/>
      <c r="F47" s="117"/>
      <c r="G47" s="117"/>
      <c r="H47" s="117"/>
      <c r="I47" s="117"/>
      <c r="J47" s="45"/>
    </row>
    <row r="50" spans="1:10" x14ac:dyDescent="0.25">
      <c r="A50" s="51"/>
      <c r="B50" s="51"/>
      <c r="C50" s="6" t="s">
        <v>188</v>
      </c>
      <c r="D50" s="51"/>
      <c r="F50" s="51"/>
      <c r="G50" s="51"/>
      <c r="H50" s="51"/>
      <c r="I50" s="51"/>
      <c r="J50" s="6"/>
    </row>
    <row r="51" spans="1:10" x14ac:dyDescent="0.25">
      <c r="A51" s="2" t="s">
        <v>187</v>
      </c>
      <c r="D51" s="42" t="s">
        <v>189</v>
      </c>
      <c r="F51" s="2" t="s">
        <v>190</v>
      </c>
    </row>
    <row r="54" spans="1:10" x14ac:dyDescent="0.25">
      <c r="A54" s="43" t="s">
        <v>183</v>
      </c>
    </row>
    <row r="55" spans="1:10" x14ac:dyDescent="0.25">
      <c r="A55" s="43" t="s">
        <v>184</v>
      </c>
    </row>
    <row r="56" spans="1:10" x14ac:dyDescent="0.25">
      <c r="A56" s="118" t="str">
        <f>IF(OR(C8="",C8="bitte auswählen"),"",VLOOKUP(C8,'Daten Allgemeine Daten'!$C$4:$W$12,4,0)&amp;" "&amp;VLOOKUP(C8,'Daten Allgemeine Daten'!$C$4:$W$12,2,0))</f>
        <v/>
      </c>
      <c r="B56" s="118"/>
      <c r="C56" s="118"/>
      <c r="D56" s="118"/>
    </row>
  </sheetData>
  <sheetProtection sheet="1" selectLockedCells="1"/>
  <mergeCells count="18">
    <mergeCell ref="A26:I26"/>
    <mergeCell ref="A43:I44"/>
    <mergeCell ref="B3:H5"/>
    <mergeCell ref="A14:H14"/>
    <mergeCell ref="A16:I18"/>
    <mergeCell ref="A20:I23"/>
    <mergeCell ref="A24:I24"/>
    <mergeCell ref="A31:I33"/>
    <mergeCell ref="C8:G8"/>
    <mergeCell ref="A25:I25"/>
    <mergeCell ref="A46:I47"/>
    <mergeCell ref="A56:D56"/>
    <mergeCell ref="A27:I27"/>
    <mergeCell ref="A28:I28"/>
    <mergeCell ref="A29:I29"/>
    <mergeCell ref="A35:I38"/>
    <mergeCell ref="A40:I40"/>
    <mergeCell ref="A41:I41"/>
  </mergeCells>
  <dataValidations count="1">
    <dataValidation type="list" allowBlank="1" showInputMessage="1" showErrorMessage="1" sqref="C8:G13" xr:uid="{5C96F06C-8FFB-40B8-A8B7-0BF18660DCF0}">
      <formula1>Ansprechpartner2</formula1>
    </dataValidation>
  </dataValidations>
  <hyperlinks>
    <hyperlink ref="K3" location="'E-Mail Aktuell'!A1" display="nächste Seite" xr:uid="{C7685808-B22A-44BB-B1DF-0BCC0DD953B4}"/>
    <hyperlink ref="K1" location="Startseite" display="zurück zur Hauptseite" xr:uid="{B96DA6E5-B03C-45F3-B5B4-B5ECDE9A98CB}"/>
    <hyperlink ref="K5" location="'Allgemeine Daten'!A1" display="vorherige Seite" xr:uid="{052DB570-29EB-4FC4-86DD-D38ED322CC3B}"/>
  </hyperlinks>
  <pageMargins left="0.78740157480314965" right="0.39370078740157483" top="0.78740157480314965" bottom="0.39370078740157483" header="0.39370078740157483" footer="0.11811023622047245"/>
  <pageSetup paperSize="9" scale="97" orientation="portrait" blackAndWhite="1" r:id="rId1"/>
  <headerFooter alignWithMargins="0">
    <oddHeader>&amp;L&amp;22HBV-Meldeunterlagen Saison 2026/27</oddHeader>
    <oddFooter>&amp;CSeite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A4BF-64F0-4C21-A1EA-F9D2D1514354}">
  <dimension ref="B1:N93"/>
  <sheetViews>
    <sheetView showGridLines="0" zoomScaleNormal="100" workbookViewId="0">
      <selection activeCell="E11" sqref="E11:H11"/>
    </sheetView>
  </sheetViews>
  <sheetFormatPr baseColWidth="10" defaultColWidth="11.44140625" defaultRowHeight="15" x14ac:dyDescent="0.25"/>
  <cols>
    <col min="1" max="1" width="4.33203125" style="2" customWidth="1"/>
    <col min="2" max="6" width="11.44140625" style="2"/>
    <col min="7" max="7" width="5.5546875" style="2" customWidth="1"/>
    <col min="8" max="8" width="17.5546875" style="2" customWidth="1"/>
    <col min="9" max="9" width="11.44140625" style="2"/>
    <col min="10" max="10" width="22.5546875" style="2" bestFit="1" customWidth="1"/>
    <col min="11" max="16384" width="11.44140625" style="2"/>
  </cols>
  <sheetData>
    <row r="1" spans="2:14" x14ac:dyDescent="0.25">
      <c r="J1" s="29" t="s">
        <v>117</v>
      </c>
    </row>
    <row r="2" spans="2:14" ht="7.5" customHeight="1" x14ac:dyDescent="0.25">
      <c r="J2" s="18"/>
    </row>
    <row r="3" spans="2:14" x14ac:dyDescent="0.25">
      <c r="J3" s="29" t="s">
        <v>140</v>
      </c>
    </row>
    <row r="4" spans="2:14" ht="7.5" customHeight="1" x14ac:dyDescent="0.25">
      <c r="J4" s="16"/>
    </row>
    <row r="5" spans="2:14" x14ac:dyDescent="0.25">
      <c r="J5" s="29" t="s">
        <v>119</v>
      </c>
    </row>
    <row r="6" spans="2:14" ht="15.6" x14ac:dyDescent="0.3">
      <c r="B6" s="5" t="s">
        <v>120</v>
      </c>
    </row>
    <row r="7" spans="2:14" ht="9.75" hidden="1" customHeight="1" x14ac:dyDescent="0.25"/>
    <row r="8" spans="2:14" ht="28.2" x14ac:dyDescent="0.5">
      <c r="B8" s="2" t="s">
        <v>3</v>
      </c>
      <c r="C8" s="127" t="str">
        <f>IF('Allgemeine Daten'!C8:D8="","",'Allgemeine Daten'!C8:D8)</f>
        <v>Vereinskürzel gemäß HBV</v>
      </c>
      <c r="D8" s="127"/>
      <c r="E8" s="127"/>
      <c r="F8" s="127"/>
      <c r="G8" s="127"/>
    </row>
    <row r="9" spans="2:14" ht="15.6" x14ac:dyDescent="0.3">
      <c r="C9" s="128"/>
      <c r="D9" s="128"/>
      <c r="E9" s="128"/>
      <c r="F9" s="128"/>
      <c r="H9" s="4"/>
    </row>
    <row r="10" spans="2:14" x14ac:dyDescent="0.25">
      <c r="B10" s="124" t="s">
        <v>121</v>
      </c>
      <c r="C10" s="124"/>
      <c r="D10" s="124"/>
      <c r="E10" s="23"/>
      <c r="F10" s="24"/>
      <c r="G10" s="24"/>
      <c r="H10" s="24"/>
    </row>
    <row r="11" spans="2:14" x14ac:dyDescent="0.25">
      <c r="B11" s="2" t="s">
        <v>14</v>
      </c>
      <c r="C11" s="22"/>
      <c r="D11" s="22"/>
      <c r="E11" s="125"/>
      <c r="F11" s="126"/>
      <c r="G11" s="126"/>
      <c r="H11" s="126"/>
      <c r="K11" s="2" t="str">
        <f>IF(E11="","",$C$8)</f>
        <v/>
      </c>
      <c r="L11" s="2" t="str">
        <f>IF(E11="","",E11)</f>
        <v/>
      </c>
      <c r="M11" s="2" t="str">
        <f>IF(E12="","",E12)</f>
        <v/>
      </c>
      <c r="N11" s="2" t="str">
        <f>IF(E13="","",E13)</f>
        <v/>
      </c>
    </row>
    <row r="12" spans="2:14" x14ac:dyDescent="0.25">
      <c r="B12" s="3" t="s">
        <v>15</v>
      </c>
      <c r="C12" s="22"/>
      <c r="D12" s="22"/>
      <c r="E12" s="125"/>
      <c r="F12" s="126"/>
      <c r="G12" s="126"/>
      <c r="H12" s="126"/>
      <c r="K12" s="2" t="str">
        <f>IF(E15="","",$C$8)</f>
        <v/>
      </c>
      <c r="L12" s="2" t="str">
        <f>IF(E15="","",E15)</f>
        <v/>
      </c>
      <c r="M12" s="2" t="str">
        <f>IF(E16="","",E16)</f>
        <v/>
      </c>
      <c r="N12" s="2" t="str">
        <f>IF(E17="","",E17)</f>
        <v/>
      </c>
    </row>
    <row r="13" spans="2:14" x14ac:dyDescent="0.25">
      <c r="B13" s="3" t="s">
        <v>19</v>
      </c>
      <c r="C13" s="22"/>
      <c r="D13" s="22"/>
      <c r="E13" s="125"/>
      <c r="F13" s="126"/>
      <c r="G13" s="126"/>
      <c r="H13" s="126"/>
      <c r="K13" s="2" t="str">
        <f>IF(E19="","",$C$8)</f>
        <v/>
      </c>
      <c r="L13" s="2" t="str">
        <f>IF(E19="","",E19)</f>
        <v/>
      </c>
      <c r="M13" s="2" t="str">
        <f>IF(E20="","",E20)</f>
        <v/>
      </c>
      <c r="N13" s="2" t="str">
        <f>IF(E21="","",E21)</f>
        <v/>
      </c>
    </row>
    <row r="14" spans="2:14" x14ac:dyDescent="0.25">
      <c r="B14" s="124" t="s">
        <v>122</v>
      </c>
      <c r="C14" s="124"/>
      <c r="D14" s="124"/>
      <c r="E14" s="23"/>
      <c r="F14" s="24"/>
      <c r="G14" s="24"/>
      <c r="H14" s="24"/>
      <c r="K14" s="2" t="str">
        <f>IF(E23="","",$C$8)</f>
        <v/>
      </c>
      <c r="L14" s="2" t="str">
        <f>IF(E23="","",E23)</f>
        <v/>
      </c>
      <c r="M14" s="2" t="str">
        <f>IF(E24="","",E24)</f>
        <v/>
      </c>
      <c r="N14" s="2" t="str">
        <f>IF(E25="","",E25)</f>
        <v/>
      </c>
    </row>
    <row r="15" spans="2:14" x14ac:dyDescent="0.25">
      <c r="B15" s="2" t="s">
        <v>14</v>
      </c>
      <c r="C15" s="22"/>
      <c r="D15" s="22"/>
      <c r="E15" s="125"/>
      <c r="F15" s="126"/>
      <c r="G15" s="126"/>
      <c r="H15" s="126"/>
      <c r="K15" s="2" t="str">
        <f>IF(E27="","",$C$8)</f>
        <v/>
      </c>
      <c r="L15" s="2" t="str">
        <f>IF(E27="","",E27)</f>
        <v/>
      </c>
      <c r="M15" s="2" t="str">
        <f>IF(E28="","",E28)</f>
        <v/>
      </c>
      <c r="N15" s="2" t="str">
        <f>IF(E29="","",E29)</f>
        <v/>
      </c>
    </row>
    <row r="16" spans="2:14" x14ac:dyDescent="0.25">
      <c r="B16" s="3" t="s">
        <v>15</v>
      </c>
      <c r="C16" s="22"/>
      <c r="D16" s="22"/>
      <c r="E16" s="125"/>
      <c r="F16" s="126"/>
      <c r="G16" s="126"/>
      <c r="H16" s="126"/>
      <c r="K16" s="2" t="str">
        <f>IF(E31="","",$C$8)</f>
        <v/>
      </c>
      <c r="L16" s="2" t="str">
        <f>IF(E31="","",E31)</f>
        <v/>
      </c>
      <c r="M16" s="2" t="str">
        <f>IF(E32="","",E32)</f>
        <v/>
      </c>
      <c r="N16" s="2" t="str">
        <f>IF(E33="","",E33)</f>
        <v/>
      </c>
    </row>
    <row r="17" spans="2:14" x14ac:dyDescent="0.25">
      <c r="B17" s="3" t="s">
        <v>19</v>
      </c>
      <c r="C17" s="22"/>
      <c r="D17" s="22"/>
      <c r="E17" s="125"/>
      <c r="F17" s="126"/>
      <c r="G17" s="126"/>
      <c r="H17" s="126"/>
      <c r="K17" s="2" t="str">
        <f>IF(E35="","",$C$8)</f>
        <v/>
      </c>
      <c r="L17" s="2" t="str">
        <f>IF(E35="","",E35)</f>
        <v/>
      </c>
      <c r="M17" s="2" t="str">
        <f>IF(E36="","",E36)</f>
        <v/>
      </c>
      <c r="N17" s="2" t="str">
        <f>IF(E37="","",E37)</f>
        <v/>
      </c>
    </row>
    <row r="18" spans="2:14" x14ac:dyDescent="0.25">
      <c r="B18" s="124" t="s">
        <v>123</v>
      </c>
      <c r="C18" s="124"/>
      <c r="D18" s="124"/>
      <c r="E18" s="23"/>
      <c r="F18" s="24"/>
      <c r="G18" s="24"/>
      <c r="H18" s="24"/>
      <c r="K18" s="2" t="str">
        <f>IF(E39="","",$C$8)</f>
        <v/>
      </c>
      <c r="L18" s="2" t="str">
        <f>IF(E39="","",E39)</f>
        <v/>
      </c>
      <c r="M18" s="2" t="str">
        <f>IF(E40="","",E40)</f>
        <v/>
      </c>
      <c r="N18" s="2" t="str">
        <f>IF(E41="","",E41)</f>
        <v/>
      </c>
    </row>
    <row r="19" spans="2:14" x14ac:dyDescent="0.25">
      <c r="B19" s="2" t="s">
        <v>14</v>
      </c>
      <c r="C19" s="22"/>
      <c r="D19" s="22"/>
      <c r="E19" s="125"/>
      <c r="F19" s="126"/>
      <c r="G19" s="126"/>
      <c r="H19" s="126"/>
      <c r="K19" s="2" t="str">
        <f>IF(E43="","",$C$8)</f>
        <v/>
      </c>
      <c r="L19" s="2" t="str">
        <f>IF(E43="","",E43)</f>
        <v/>
      </c>
      <c r="M19" s="2" t="str">
        <f>IF(E44="","",E44)</f>
        <v/>
      </c>
      <c r="N19" s="2" t="str">
        <f>IF(E45="","",E45)</f>
        <v/>
      </c>
    </row>
    <row r="20" spans="2:14" x14ac:dyDescent="0.25">
      <c r="B20" s="3" t="s">
        <v>15</v>
      </c>
      <c r="C20" s="22"/>
      <c r="D20" s="22"/>
      <c r="E20" s="125"/>
      <c r="F20" s="126"/>
      <c r="G20" s="126"/>
      <c r="H20" s="126"/>
      <c r="K20" s="2" t="str">
        <f>IF(E47="","",$C$8)</f>
        <v/>
      </c>
      <c r="L20" s="2" t="str">
        <f>IF(E47="","",E47)</f>
        <v/>
      </c>
      <c r="M20" s="2" t="str">
        <f>IF(E48="","",E48)</f>
        <v/>
      </c>
      <c r="N20" s="2" t="str">
        <f>IF(E49="","",E49)</f>
        <v/>
      </c>
    </row>
    <row r="21" spans="2:14" x14ac:dyDescent="0.25">
      <c r="B21" s="3" t="s">
        <v>19</v>
      </c>
      <c r="C21" s="22"/>
      <c r="D21" s="22"/>
      <c r="E21" s="125"/>
      <c r="F21" s="126"/>
      <c r="G21" s="126"/>
      <c r="H21" s="126"/>
      <c r="K21" s="2" t="str">
        <f>IF(E51="","",$C$8)</f>
        <v/>
      </c>
      <c r="L21" s="2" t="str">
        <f>IF(E51="","",E51)</f>
        <v/>
      </c>
      <c r="M21" s="2" t="str">
        <f>IF(E52="","",E52)</f>
        <v/>
      </c>
      <c r="N21" s="2" t="str">
        <f>IF(E53="","",E53)</f>
        <v/>
      </c>
    </row>
    <row r="22" spans="2:14" x14ac:dyDescent="0.25">
      <c r="B22" s="124" t="s">
        <v>124</v>
      </c>
      <c r="C22" s="124"/>
      <c r="D22" s="124"/>
      <c r="E22" s="23"/>
      <c r="F22" s="24"/>
      <c r="G22" s="24"/>
      <c r="H22" s="24"/>
    </row>
    <row r="23" spans="2:14" x14ac:dyDescent="0.25">
      <c r="B23" s="2" t="s">
        <v>14</v>
      </c>
      <c r="C23" s="22"/>
      <c r="D23" s="22"/>
      <c r="E23" s="125"/>
      <c r="F23" s="126"/>
      <c r="G23" s="126"/>
      <c r="H23" s="126"/>
    </row>
    <row r="24" spans="2:14" x14ac:dyDescent="0.25">
      <c r="B24" s="3" t="s">
        <v>15</v>
      </c>
      <c r="C24" s="22"/>
      <c r="D24" s="22"/>
      <c r="E24" s="125"/>
      <c r="F24" s="126"/>
      <c r="G24" s="126"/>
      <c r="H24" s="126"/>
    </row>
    <row r="25" spans="2:14" x14ac:dyDescent="0.25">
      <c r="B25" s="3" t="s">
        <v>19</v>
      </c>
      <c r="C25" s="22"/>
      <c r="D25" s="22"/>
      <c r="E25" s="125"/>
      <c r="F25" s="126"/>
      <c r="G25" s="126"/>
      <c r="H25" s="126"/>
    </row>
    <row r="26" spans="2:14" x14ac:dyDescent="0.25">
      <c r="B26" s="124" t="s">
        <v>125</v>
      </c>
      <c r="C26" s="124"/>
      <c r="D26" s="124"/>
      <c r="E26" s="23"/>
      <c r="F26" s="24"/>
      <c r="G26" s="24"/>
      <c r="H26" s="24"/>
    </row>
    <row r="27" spans="2:14" x14ac:dyDescent="0.25">
      <c r="B27" s="2" t="s">
        <v>14</v>
      </c>
      <c r="C27" s="22"/>
      <c r="D27" s="22"/>
      <c r="E27" s="125"/>
      <c r="F27" s="126"/>
      <c r="G27" s="126"/>
      <c r="H27" s="126"/>
    </row>
    <row r="28" spans="2:14" x14ac:dyDescent="0.25">
      <c r="B28" s="3" t="s">
        <v>15</v>
      </c>
      <c r="C28" s="22"/>
      <c r="D28" s="22"/>
      <c r="E28" s="125"/>
      <c r="F28" s="126"/>
      <c r="G28" s="126"/>
      <c r="H28" s="126"/>
    </row>
    <row r="29" spans="2:14" x14ac:dyDescent="0.25">
      <c r="B29" s="3" t="s">
        <v>19</v>
      </c>
      <c r="C29" s="22"/>
      <c r="D29" s="22"/>
      <c r="E29" s="125"/>
      <c r="F29" s="126"/>
      <c r="G29" s="126"/>
      <c r="H29" s="126"/>
    </row>
    <row r="30" spans="2:14" x14ac:dyDescent="0.25">
      <c r="B30" s="124" t="s">
        <v>126</v>
      </c>
      <c r="C30" s="124"/>
      <c r="D30" s="124"/>
      <c r="E30" s="23"/>
      <c r="F30" s="24"/>
      <c r="G30" s="24"/>
      <c r="H30" s="24"/>
    </row>
    <row r="31" spans="2:14" x14ac:dyDescent="0.25">
      <c r="B31" s="2" t="s">
        <v>14</v>
      </c>
      <c r="C31" s="22"/>
      <c r="D31" s="22"/>
      <c r="E31" s="125"/>
      <c r="F31" s="126"/>
      <c r="G31" s="126"/>
      <c r="H31" s="126"/>
    </row>
    <row r="32" spans="2:14" x14ac:dyDescent="0.25">
      <c r="B32" s="3" t="s">
        <v>15</v>
      </c>
      <c r="C32" s="22"/>
      <c r="D32" s="22"/>
      <c r="E32" s="125"/>
      <c r="F32" s="126"/>
      <c r="G32" s="126"/>
      <c r="H32" s="126"/>
    </row>
    <row r="33" spans="2:8" x14ac:dyDescent="0.25">
      <c r="B33" s="3" t="s">
        <v>19</v>
      </c>
      <c r="C33" s="22"/>
      <c r="D33" s="22"/>
      <c r="E33" s="125"/>
      <c r="F33" s="126"/>
      <c r="G33" s="126"/>
      <c r="H33" s="126"/>
    </row>
    <row r="34" spans="2:8" x14ac:dyDescent="0.25">
      <c r="B34" s="124" t="s">
        <v>127</v>
      </c>
      <c r="C34" s="124"/>
      <c r="D34" s="124"/>
      <c r="E34" s="23"/>
      <c r="F34" s="24"/>
      <c r="G34" s="24"/>
      <c r="H34" s="24"/>
    </row>
    <row r="35" spans="2:8" x14ac:dyDescent="0.25">
      <c r="B35" s="2" t="s">
        <v>14</v>
      </c>
      <c r="C35" s="22"/>
      <c r="D35" s="22"/>
      <c r="E35" s="125"/>
      <c r="F35" s="126"/>
      <c r="G35" s="126"/>
      <c r="H35" s="126"/>
    </row>
    <row r="36" spans="2:8" x14ac:dyDescent="0.25">
      <c r="B36" s="3" t="s">
        <v>15</v>
      </c>
      <c r="C36" s="22"/>
      <c r="D36" s="22"/>
      <c r="E36" s="125"/>
      <c r="F36" s="126"/>
      <c r="G36" s="126"/>
      <c r="H36" s="126"/>
    </row>
    <row r="37" spans="2:8" x14ac:dyDescent="0.25">
      <c r="B37" s="3" t="s">
        <v>19</v>
      </c>
      <c r="C37" s="22"/>
      <c r="D37" s="22"/>
      <c r="E37" s="125"/>
      <c r="F37" s="126"/>
      <c r="G37" s="126"/>
      <c r="H37" s="126"/>
    </row>
    <row r="38" spans="2:8" x14ac:dyDescent="0.25">
      <c r="B38" s="124" t="s">
        <v>128</v>
      </c>
      <c r="C38" s="124"/>
      <c r="D38" s="124"/>
      <c r="E38" s="23"/>
      <c r="F38" s="24"/>
      <c r="G38" s="24"/>
      <c r="H38" s="24"/>
    </row>
    <row r="39" spans="2:8" x14ac:dyDescent="0.25">
      <c r="B39" s="2" t="s">
        <v>14</v>
      </c>
      <c r="C39" s="22"/>
      <c r="D39" s="22"/>
      <c r="E39" s="125"/>
      <c r="F39" s="126"/>
      <c r="G39" s="126"/>
      <c r="H39" s="126"/>
    </row>
    <row r="40" spans="2:8" x14ac:dyDescent="0.25">
      <c r="B40" s="3" t="s">
        <v>15</v>
      </c>
      <c r="C40" s="22"/>
      <c r="D40" s="22"/>
      <c r="E40" s="125"/>
      <c r="F40" s="126"/>
      <c r="G40" s="126"/>
      <c r="H40" s="126"/>
    </row>
    <row r="41" spans="2:8" x14ac:dyDescent="0.25">
      <c r="B41" s="3" t="s">
        <v>19</v>
      </c>
      <c r="C41" s="22"/>
      <c r="D41" s="22"/>
      <c r="E41" s="125"/>
      <c r="F41" s="126"/>
      <c r="G41" s="126"/>
      <c r="H41" s="126"/>
    </row>
    <row r="42" spans="2:8" x14ac:dyDescent="0.25">
      <c r="B42" s="124" t="s">
        <v>129</v>
      </c>
      <c r="C42" s="124"/>
      <c r="D42" s="124"/>
      <c r="E42" s="23"/>
      <c r="F42" s="24"/>
      <c r="G42" s="24"/>
      <c r="H42" s="24"/>
    </row>
    <row r="43" spans="2:8" x14ac:dyDescent="0.25">
      <c r="B43" s="2" t="s">
        <v>14</v>
      </c>
      <c r="C43" s="22"/>
      <c r="D43" s="22"/>
      <c r="E43" s="125"/>
      <c r="F43" s="126"/>
      <c r="G43" s="126"/>
      <c r="H43" s="126"/>
    </row>
    <row r="44" spans="2:8" x14ac:dyDescent="0.25">
      <c r="B44" s="3" t="s">
        <v>15</v>
      </c>
      <c r="C44" s="22"/>
      <c r="D44" s="22"/>
      <c r="E44" s="125"/>
      <c r="F44" s="126"/>
      <c r="G44" s="126"/>
      <c r="H44" s="126"/>
    </row>
    <row r="45" spans="2:8" x14ac:dyDescent="0.25">
      <c r="B45" s="3" t="s">
        <v>19</v>
      </c>
      <c r="C45" s="22"/>
      <c r="D45" s="22"/>
      <c r="E45" s="125"/>
      <c r="F45" s="126"/>
      <c r="G45" s="126"/>
      <c r="H45" s="126"/>
    </row>
    <row r="46" spans="2:8" x14ac:dyDescent="0.25">
      <c r="B46" s="124" t="s">
        <v>130</v>
      </c>
      <c r="C46" s="124"/>
      <c r="D46" s="124"/>
      <c r="E46" s="23"/>
      <c r="F46" s="24"/>
      <c r="G46" s="24"/>
      <c r="H46" s="24"/>
    </row>
    <row r="47" spans="2:8" x14ac:dyDescent="0.25">
      <c r="B47" s="2" t="s">
        <v>14</v>
      </c>
      <c r="C47" s="22"/>
      <c r="D47" s="22"/>
      <c r="E47" s="125"/>
      <c r="F47" s="126"/>
      <c r="G47" s="126"/>
      <c r="H47" s="126"/>
    </row>
    <row r="48" spans="2:8" x14ac:dyDescent="0.25">
      <c r="B48" s="3" t="s">
        <v>15</v>
      </c>
      <c r="C48" s="22"/>
      <c r="D48" s="22"/>
      <c r="E48" s="125"/>
      <c r="F48" s="126"/>
      <c r="G48" s="126"/>
      <c r="H48" s="126"/>
    </row>
    <row r="49" spans="2:8" x14ac:dyDescent="0.25">
      <c r="B49" s="3" t="s">
        <v>19</v>
      </c>
      <c r="C49" s="22"/>
      <c r="D49" s="22"/>
      <c r="E49" s="125"/>
      <c r="F49" s="126"/>
      <c r="G49" s="126"/>
      <c r="H49" s="126"/>
    </row>
    <row r="50" spans="2:8" x14ac:dyDescent="0.25">
      <c r="B50" s="124" t="s">
        <v>131</v>
      </c>
      <c r="C50" s="124"/>
      <c r="D50" s="124"/>
      <c r="E50" s="23"/>
      <c r="F50" s="24"/>
      <c r="G50" s="24"/>
      <c r="H50" s="24"/>
    </row>
    <row r="51" spans="2:8" x14ac:dyDescent="0.25">
      <c r="B51" s="2" t="s">
        <v>14</v>
      </c>
      <c r="C51" s="22"/>
      <c r="D51" s="22"/>
      <c r="E51" s="125"/>
      <c r="F51" s="126"/>
      <c r="G51" s="126"/>
      <c r="H51" s="126"/>
    </row>
    <row r="52" spans="2:8" x14ac:dyDescent="0.25">
      <c r="B52" s="3" t="s">
        <v>15</v>
      </c>
      <c r="C52" s="22"/>
      <c r="D52" s="22"/>
      <c r="E52" s="125"/>
      <c r="F52" s="126"/>
      <c r="G52" s="126"/>
      <c r="H52" s="126"/>
    </row>
    <row r="53" spans="2:8" x14ac:dyDescent="0.25">
      <c r="B53" s="3" t="s">
        <v>19</v>
      </c>
      <c r="C53" s="22"/>
      <c r="D53" s="22"/>
      <c r="E53" s="125"/>
      <c r="F53" s="126"/>
      <c r="G53" s="126"/>
      <c r="H53" s="126"/>
    </row>
    <row r="54" spans="2:8" x14ac:dyDescent="0.25">
      <c r="B54" s="124" t="s">
        <v>294</v>
      </c>
      <c r="C54" s="124"/>
      <c r="D54" s="124"/>
      <c r="E54" s="23"/>
      <c r="F54" s="24"/>
      <c r="G54" s="24"/>
      <c r="H54" s="24"/>
    </row>
    <row r="55" spans="2:8" x14ac:dyDescent="0.25">
      <c r="B55" s="2" t="s">
        <v>14</v>
      </c>
      <c r="C55" s="22"/>
      <c r="D55" s="22"/>
      <c r="E55" s="125"/>
      <c r="F55" s="126"/>
      <c r="G55" s="126"/>
      <c r="H55" s="126"/>
    </row>
    <row r="56" spans="2:8" x14ac:dyDescent="0.25">
      <c r="B56" s="3" t="s">
        <v>15</v>
      </c>
      <c r="C56" s="22"/>
      <c r="D56" s="22"/>
      <c r="E56" s="125"/>
      <c r="F56" s="126"/>
      <c r="G56" s="126"/>
      <c r="H56" s="126"/>
    </row>
    <row r="57" spans="2:8" x14ac:dyDescent="0.25">
      <c r="B57" s="3" t="s">
        <v>19</v>
      </c>
      <c r="C57" s="22"/>
      <c r="D57" s="22"/>
      <c r="E57" s="125"/>
      <c r="F57" s="126"/>
      <c r="G57" s="126"/>
      <c r="H57" s="126"/>
    </row>
    <row r="58" spans="2:8" x14ac:dyDescent="0.25">
      <c r="B58" s="124" t="s">
        <v>295</v>
      </c>
      <c r="C58" s="124"/>
      <c r="D58" s="124"/>
      <c r="E58" s="23"/>
      <c r="F58" s="24"/>
      <c r="G58" s="24"/>
      <c r="H58" s="24"/>
    </row>
    <row r="59" spans="2:8" x14ac:dyDescent="0.25">
      <c r="B59" s="2" t="s">
        <v>14</v>
      </c>
      <c r="C59" s="22"/>
      <c r="D59" s="22"/>
      <c r="E59" s="125"/>
      <c r="F59" s="126"/>
      <c r="G59" s="126"/>
      <c r="H59" s="126"/>
    </row>
    <row r="60" spans="2:8" x14ac:dyDescent="0.25">
      <c r="B60" s="3" t="s">
        <v>15</v>
      </c>
      <c r="C60" s="22"/>
      <c r="D60" s="22"/>
      <c r="E60" s="125"/>
      <c r="F60" s="126"/>
      <c r="G60" s="126"/>
      <c r="H60" s="126"/>
    </row>
    <row r="61" spans="2:8" x14ac:dyDescent="0.25">
      <c r="B61" s="3" t="s">
        <v>19</v>
      </c>
      <c r="C61" s="22"/>
      <c r="D61" s="22"/>
      <c r="E61" s="125"/>
      <c r="F61" s="126"/>
      <c r="G61" s="126"/>
      <c r="H61" s="126"/>
    </row>
    <row r="62" spans="2:8" x14ac:dyDescent="0.25">
      <c r="B62" s="124" t="s">
        <v>296</v>
      </c>
      <c r="C62" s="124"/>
      <c r="D62" s="124"/>
      <c r="E62" s="23"/>
      <c r="F62" s="24"/>
      <c r="G62" s="24"/>
      <c r="H62" s="24"/>
    </row>
    <row r="63" spans="2:8" x14ac:dyDescent="0.25">
      <c r="B63" s="2" t="s">
        <v>14</v>
      </c>
      <c r="C63" s="22"/>
      <c r="D63" s="22"/>
      <c r="E63" s="125"/>
      <c r="F63" s="126"/>
      <c r="G63" s="126"/>
      <c r="H63" s="126"/>
    </row>
    <row r="64" spans="2:8" x14ac:dyDescent="0.25">
      <c r="B64" s="3" t="s">
        <v>15</v>
      </c>
      <c r="C64" s="22"/>
      <c r="D64" s="22"/>
      <c r="E64" s="125"/>
      <c r="F64" s="126"/>
      <c r="G64" s="126"/>
      <c r="H64" s="126"/>
    </row>
    <row r="65" spans="2:8" x14ac:dyDescent="0.25">
      <c r="B65" s="3" t="s">
        <v>19</v>
      </c>
      <c r="C65" s="22"/>
      <c r="D65" s="22"/>
      <c r="E65" s="125"/>
      <c r="F65" s="126"/>
      <c r="G65" s="126"/>
      <c r="H65" s="126"/>
    </row>
    <row r="66" spans="2:8" x14ac:dyDescent="0.25">
      <c r="B66" s="124" t="s">
        <v>297</v>
      </c>
      <c r="C66" s="124"/>
      <c r="D66" s="124"/>
      <c r="E66" s="23"/>
      <c r="F66" s="24"/>
      <c r="G66" s="24"/>
      <c r="H66" s="24"/>
    </row>
    <row r="67" spans="2:8" x14ac:dyDescent="0.25">
      <c r="B67" s="2" t="s">
        <v>14</v>
      </c>
      <c r="C67" s="22"/>
      <c r="D67" s="22"/>
      <c r="E67" s="125"/>
      <c r="F67" s="126"/>
      <c r="G67" s="126"/>
      <c r="H67" s="126"/>
    </row>
    <row r="68" spans="2:8" x14ac:dyDescent="0.25">
      <c r="B68" s="3" t="s">
        <v>15</v>
      </c>
      <c r="C68" s="22"/>
      <c r="D68" s="22"/>
      <c r="E68" s="125"/>
      <c r="F68" s="126"/>
      <c r="G68" s="126"/>
      <c r="H68" s="126"/>
    </row>
    <row r="69" spans="2:8" x14ac:dyDescent="0.25">
      <c r="B69" s="3" t="s">
        <v>19</v>
      </c>
      <c r="C69" s="22"/>
      <c r="D69" s="22"/>
      <c r="E69" s="125"/>
      <c r="F69" s="126"/>
      <c r="G69" s="126"/>
      <c r="H69" s="126"/>
    </row>
    <row r="70" spans="2:8" x14ac:dyDescent="0.25">
      <c r="B70" s="124" t="s">
        <v>298</v>
      </c>
      <c r="C70" s="124"/>
      <c r="D70" s="124"/>
      <c r="E70" s="23"/>
      <c r="F70" s="24"/>
      <c r="G70" s="24"/>
      <c r="H70" s="24"/>
    </row>
    <row r="71" spans="2:8" x14ac:dyDescent="0.25">
      <c r="B71" s="2" t="s">
        <v>14</v>
      </c>
      <c r="C71" s="22"/>
      <c r="D71" s="22"/>
      <c r="E71" s="125"/>
      <c r="F71" s="126"/>
      <c r="G71" s="126"/>
      <c r="H71" s="126"/>
    </row>
    <row r="72" spans="2:8" x14ac:dyDescent="0.25">
      <c r="B72" s="3" t="s">
        <v>15</v>
      </c>
      <c r="C72" s="22"/>
      <c r="D72" s="22"/>
      <c r="E72" s="125"/>
      <c r="F72" s="126"/>
      <c r="G72" s="126"/>
      <c r="H72" s="126"/>
    </row>
    <row r="73" spans="2:8" x14ac:dyDescent="0.25">
      <c r="B73" s="3" t="s">
        <v>19</v>
      </c>
      <c r="C73" s="22"/>
      <c r="D73" s="22"/>
      <c r="E73" s="125"/>
      <c r="F73" s="126"/>
      <c r="G73" s="126"/>
      <c r="H73" s="126"/>
    </row>
    <row r="74" spans="2:8" x14ac:dyDescent="0.25">
      <c r="B74" s="124" t="s">
        <v>299</v>
      </c>
      <c r="C74" s="124"/>
      <c r="D74" s="124"/>
      <c r="E74" s="23"/>
      <c r="F74" s="24"/>
      <c r="G74" s="24"/>
      <c r="H74" s="24"/>
    </row>
    <row r="75" spans="2:8" x14ac:dyDescent="0.25">
      <c r="B75" s="2" t="s">
        <v>14</v>
      </c>
      <c r="C75" s="22"/>
      <c r="D75" s="22"/>
      <c r="E75" s="125"/>
      <c r="F75" s="126"/>
      <c r="G75" s="126"/>
      <c r="H75" s="126"/>
    </row>
    <row r="76" spans="2:8" x14ac:dyDescent="0.25">
      <c r="B76" s="3" t="s">
        <v>15</v>
      </c>
      <c r="C76" s="22"/>
      <c r="D76" s="22"/>
      <c r="E76" s="125"/>
      <c r="F76" s="126"/>
      <c r="G76" s="126"/>
      <c r="H76" s="126"/>
    </row>
    <row r="77" spans="2:8" x14ac:dyDescent="0.25">
      <c r="B77" s="3" t="s">
        <v>19</v>
      </c>
      <c r="C77" s="22"/>
      <c r="D77" s="22"/>
      <c r="E77" s="125"/>
      <c r="F77" s="126"/>
      <c r="G77" s="126"/>
      <c r="H77" s="126"/>
    </row>
    <row r="78" spans="2:8" x14ac:dyDescent="0.25">
      <c r="B78" s="124" t="s">
        <v>300</v>
      </c>
      <c r="C78" s="124"/>
      <c r="D78" s="124"/>
      <c r="E78" s="23"/>
      <c r="F78" s="24"/>
      <c r="G78" s="24"/>
      <c r="H78" s="24"/>
    </row>
    <row r="79" spans="2:8" x14ac:dyDescent="0.25">
      <c r="B79" s="2" t="s">
        <v>14</v>
      </c>
      <c r="C79" s="22"/>
      <c r="D79" s="22"/>
      <c r="E79" s="125"/>
      <c r="F79" s="126"/>
      <c r="G79" s="126"/>
      <c r="H79" s="126"/>
    </row>
    <row r="80" spans="2:8" x14ac:dyDescent="0.25">
      <c r="B80" s="3" t="s">
        <v>15</v>
      </c>
      <c r="C80" s="22"/>
      <c r="D80" s="22"/>
      <c r="E80" s="125"/>
      <c r="F80" s="126"/>
      <c r="G80" s="126"/>
      <c r="H80" s="126"/>
    </row>
    <row r="81" spans="2:8" x14ac:dyDescent="0.25">
      <c r="B81" s="3" t="s">
        <v>19</v>
      </c>
      <c r="C81" s="22"/>
      <c r="D81" s="22"/>
      <c r="E81" s="125"/>
      <c r="F81" s="126"/>
      <c r="G81" s="126"/>
      <c r="H81" s="126"/>
    </row>
    <row r="82" spans="2:8" x14ac:dyDescent="0.25">
      <c r="B82" s="124" t="s">
        <v>301</v>
      </c>
      <c r="C82" s="124"/>
      <c r="D82" s="124"/>
      <c r="E82" s="23"/>
      <c r="F82" s="24"/>
      <c r="G82" s="24"/>
      <c r="H82" s="24"/>
    </row>
    <row r="83" spans="2:8" x14ac:dyDescent="0.25">
      <c r="B83" s="2" t="s">
        <v>14</v>
      </c>
      <c r="C83" s="22"/>
      <c r="D83" s="22"/>
      <c r="E83" s="125"/>
      <c r="F83" s="126"/>
      <c r="G83" s="126"/>
      <c r="H83" s="126"/>
    </row>
    <row r="84" spans="2:8" x14ac:dyDescent="0.25">
      <c r="B84" s="3" t="s">
        <v>15</v>
      </c>
      <c r="C84" s="22"/>
      <c r="D84" s="22"/>
      <c r="E84" s="125"/>
      <c r="F84" s="126"/>
      <c r="G84" s="126"/>
      <c r="H84" s="126"/>
    </row>
    <row r="85" spans="2:8" x14ac:dyDescent="0.25">
      <c r="B85" s="3" t="s">
        <v>19</v>
      </c>
      <c r="C85" s="22"/>
      <c r="D85" s="22"/>
      <c r="E85" s="125"/>
      <c r="F85" s="126"/>
      <c r="G85" s="126"/>
      <c r="H85" s="126"/>
    </row>
    <row r="86" spans="2:8" x14ac:dyDescent="0.25">
      <c r="B86" s="124" t="s">
        <v>293</v>
      </c>
      <c r="C86" s="124"/>
      <c r="D86" s="124"/>
      <c r="E86" s="23"/>
      <c r="F86" s="24"/>
      <c r="G86" s="24"/>
      <c r="H86" s="24"/>
    </row>
    <row r="87" spans="2:8" x14ac:dyDescent="0.25">
      <c r="B87" s="2" t="s">
        <v>14</v>
      </c>
      <c r="C87" s="22"/>
      <c r="D87" s="22"/>
      <c r="E87" s="125"/>
      <c r="F87" s="126"/>
      <c r="G87" s="126"/>
      <c r="H87" s="126"/>
    </row>
    <row r="88" spans="2:8" x14ac:dyDescent="0.25">
      <c r="B88" s="3" t="s">
        <v>15</v>
      </c>
      <c r="C88" s="22"/>
      <c r="D88" s="22"/>
      <c r="E88" s="125"/>
      <c r="F88" s="126"/>
      <c r="G88" s="126"/>
      <c r="H88" s="126"/>
    </row>
    <row r="89" spans="2:8" x14ac:dyDescent="0.25">
      <c r="B89" s="3" t="s">
        <v>19</v>
      </c>
      <c r="C89" s="22"/>
      <c r="D89" s="22"/>
      <c r="E89" s="125"/>
      <c r="F89" s="126"/>
      <c r="G89" s="126"/>
      <c r="H89" s="126"/>
    </row>
    <row r="90" spans="2:8" x14ac:dyDescent="0.25">
      <c r="B90" s="124" t="s">
        <v>292</v>
      </c>
      <c r="C90" s="124"/>
      <c r="D90" s="124"/>
      <c r="E90" s="23"/>
      <c r="F90" s="24"/>
      <c r="G90" s="24"/>
      <c r="H90" s="24"/>
    </row>
    <row r="91" spans="2:8" x14ac:dyDescent="0.25">
      <c r="B91" s="2" t="s">
        <v>14</v>
      </c>
      <c r="C91" s="22"/>
      <c r="D91" s="22"/>
      <c r="E91" s="125"/>
      <c r="F91" s="126"/>
      <c r="G91" s="126"/>
      <c r="H91" s="126"/>
    </row>
    <row r="92" spans="2:8" x14ac:dyDescent="0.25">
      <c r="B92" s="3" t="s">
        <v>15</v>
      </c>
      <c r="C92" s="22"/>
      <c r="D92" s="22"/>
      <c r="E92" s="125"/>
      <c r="F92" s="126"/>
      <c r="G92" s="126"/>
      <c r="H92" s="126"/>
    </row>
    <row r="93" spans="2:8" x14ac:dyDescent="0.25">
      <c r="B93" s="3" t="s">
        <v>19</v>
      </c>
      <c r="C93" s="22"/>
      <c r="D93" s="22"/>
      <c r="E93" s="125"/>
      <c r="F93" s="126"/>
      <c r="G93" s="126"/>
      <c r="H93" s="126"/>
    </row>
  </sheetData>
  <sheetProtection sheet="1" objects="1" scenarios="1" selectLockedCells="1"/>
  <mergeCells count="86">
    <mergeCell ref="E16:H16"/>
    <mergeCell ref="E17:H17"/>
    <mergeCell ref="C9:F9"/>
    <mergeCell ref="B10:D10"/>
    <mergeCell ref="B14:D14"/>
    <mergeCell ref="E11:H11"/>
    <mergeCell ref="E12:H12"/>
    <mergeCell ref="E13:H13"/>
    <mergeCell ref="E15:H15"/>
    <mergeCell ref="B18:D18"/>
    <mergeCell ref="E19:H19"/>
    <mergeCell ref="E20:H20"/>
    <mergeCell ref="E21:H21"/>
    <mergeCell ref="B30:D30"/>
    <mergeCell ref="E39:H39"/>
    <mergeCell ref="E31:H31"/>
    <mergeCell ref="E32:H32"/>
    <mergeCell ref="B22:D22"/>
    <mergeCell ref="E23:H23"/>
    <mergeCell ref="E24:H24"/>
    <mergeCell ref="E25:H25"/>
    <mergeCell ref="B26:D26"/>
    <mergeCell ref="E27:H27"/>
    <mergeCell ref="E28:H28"/>
    <mergeCell ref="E29:H29"/>
    <mergeCell ref="E51:H51"/>
    <mergeCell ref="E52:H52"/>
    <mergeCell ref="E53:H53"/>
    <mergeCell ref="B46:D46"/>
    <mergeCell ref="B50:D50"/>
    <mergeCell ref="E43:H43"/>
    <mergeCell ref="C8:G8"/>
    <mergeCell ref="E48:H48"/>
    <mergeCell ref="E49:H49"/>
    <mergeCell ref="E44:H44"/>
    <mergeCell ref="E45:H45"/>
    <mergeCell ref="E47:H47"/>
    <mergeCell ref="E40:H40"/>
    <mergeCell ref="B34:D34"/>
    <mergeCell ref="E35:H35"/>
    <mergeCell ref="E33:H33"/>
    <mergeCell ref="E36:H36"/>
    <mergeCell ref="E37:H37"/>
    <mergeCell ref="B42:D42"/>
    <mergeCell ref="E41:H41"/>
    <mergeCell ref="B38:D38"/>
    <mergeCell ref="B54:D54"/>
    <mergeCell ref="E55:H55"/>
    <mergeCell ref="E56:H56"/>
    <mergeCell ref="E57:H57"/>
    <mergeCell ref="B58:D58"/>
    <mergeCell ref="E59:H59"/>
    <mergeCell ref="E60:H60"/>
    <mergeCell ref="E61:H61"/>
    <mergeCell ref="B62:D62"/>
    <mergeCell ref="E63:H63"/>
    <mergeCell ref="E64:H64"/>
    <mergeCell ref="E65:H65"/>
    <mergeCell ref="B66:D66"/>
    <mergeCell ref="E67:H67"/>
    <mergeCell ref="E68:H68"/>
    <mergeCell ref="E69:H69"/>
    <mergeCell ref="B70:D70"/>
    <mergeCell ref="E71:H71"/>
    <mergeCell ref="E72:H72"/>
    <mergeCell ref="E73:H73"/>
    <mergeCell ref="B74:D74"/>
    <mergeCell ref="E75:H75"/>
    <mergeCell ref="E76:H76"/>
    <mergeCell ref="E77:H77"/>
    <mergeCell ref="B78:D78"/>
    <mergeCell ref="E79:H79"/>
    <mergeCell ref="E80:H80"/>
    <mergeCell ref="E81:H81"/>
    <mergeCell ref="B82:D82"/>
    <mergeCell ref="E83:H83"/>
    <mergeCell ref="B90:D90"/>
    <mergeCell ref="E91:H91"/>
    <mergeCell ref="E92:H92"/>
    <mergeCell ref="E93:H93"/>
    <mergeCell ref="E84:H84"/>
    <mergeCell ref="E85:H85"/>
    <mergeCell ref="B86:D86"/>
    <mergeCell ref="E87:H87"/>
    <mergeCell ref="E88:H88"/>
    <mergeCell ref="E89:H89"/>
  </mergeCells>
  <phoneticPr fontId="1" type="noConversion"/>
  <dataValidations disablePrompts="1" count="1">
    <dataValidation type="list" allowBlank="1" showInputMessage="1" showErrorMessage="1" sqref="H11:H93" xr:uid="{684FB7EF-340C-4EF1-8692-B0CFD49DAFA9}">
      <formula1>Veröffentlichung2</formula1>
    </dataValidation>
  </dataValidations>
  <hyperlinks>
    <hyperlink ref="J1" location="Startseite" display="zurück zur Hauptseite" xr:uid="{6D1A7C68-FCD7-4CBC-BC80-AFD2AE301F73}"/>
    <hyperlink ref="J3" location="Schiedsrichter!A1" display="nächste Seite" xr:uid="{3F0A9175-5172-4A0F-B764-7FCD628E6668}"/>
    <hyperlink ref="J5" location="'Allgemeine Daten'!A1" display="vorherige Seite" xr:uid="{8E9F6B37-6557-4CCD-82CE-09169845843D}"/>
  </hyperlinks>
  <pageMargins left="0.31496062992125984" right="0.39370078740157483" top="0.78740157480314965" bottom="0.39370078740157483" header="0.39370078740157483" footer="0.11811023622047245"/>
  <pageSetup paperSize="9" fitToHeight="2" orientation="portrait" blackAndWhite="1" r:id="rId1"/>
  <headerFooter alignWithMargins="0">
    <oddHeader>&amp;L&amp;22HBV-Meldebogen Saison 2026/27</oddHeader>
    <oddFooter>&amp;CSeite &amp;P von &amp;N</oddFooter>
  </headerFooter>
  <rowBreaks count="1" manualBreakCount="1">
    <brk id="5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24EBC-14D7-4519-88A8-69B2E9521BD1}">
  <sheetPr>
    <pageSetUpPr fitToPage="1"/>
  </sheetPr>
  <dimension ref="B1:K191"/>
  <sheetViews>
    <sheetView showGridLines="0" zoomScaleNormal="100" zoomScaleSheetLayoutView="70" workbookViewId="0">
      <pane ySplit="12" topLeftCell="A13" activePane="bottomLeft" state="frozen"/>
      <selection activeCell="F15" sqref="F15"/>
      <selection pane="bottomLeft" activeCell="C13" sqref="C13:D13"/>
    </sheetView>
  </sheetViews>
  <sheetFormatPr baseColWidth="10" defaultColWidth="11.44140625" defaultRowHeight="15" x14ac:dyDescent="0.25"/>
  <cols>
    <col min="1" max="1" width="4.33203125" style="2" customWidth="1"/>
    <col min="2" max="2" width="8.44140625" style="2" bestFit="1" customWidth="1"/>
    <col min="3" max="4" width="10.6640625" style="2" customWidth="1"/>
    <col min="5" max="5" width="2.109375" style="2" customWidth="1"/>
    <col min="6" max="6" width="21.44140625" style="8" customWidth="1"/>
    <col min="7" max="7" width="3.6640625" style="2" customWidth="1"/>
    <col min="8" max="8" width="11.44140625" style="2"/>
    <col min="9" max="9" width="9" style="2" customWidth="1"/>
    <col min="10" max="10" width="14.5546875" style="2" customWidth="1"/>
    <col min="11" max="11" width="22.5546875" style="2" bestFit="1" customWidth="1"/>
    <col min="12" max="16384" width="11.44140625" style="2"/>
  </cols>
  <sheetData>
    <row r="1" spans="2:11" x14ac:dyDescent="0.25">
      <c r="K1" s="29" t="s">
        <v>117</v>
      </c>
    </row>
    <row r="2" spans="2:11" ht="7.5" customHeight="1" x14ac:dyDescent="0.25">
      <c r="K2" s="18"/>
    </row>
    <row r="3" spans="2:11" x14ac:dyDescent="0.25">
      <c r="K3" s="29" t="s">
        <v>118</v>
      </c>
    </row>
    <row r="4" spans="2:11" ht="7.5" customHeight="1" x14ac:dyDescent="0.25">
      <c r="K4" s="16"/>
    </row>
    <row r="5" spans="2:11" x14ac:dyDescent="0.25">
      <c r="K5" s="29" t="s">
        <v>119</v>
      </c>
    </row>
    <row r="6" spans="2:11" ht="15.6" x14ac:dyDescent="0.3">
      <c r="C6" s="128" t="s">
        <v>101</v>
      </c>
      <c r="D6" s="128"/>
      <c r="E6" s="128"/>
      <c r="F6" s="128"/>
    </row>
    <row r="7" spans="2:11" hidden="1" x14ac:dyDescent="0.25"/>
    <row r="8" spans="2:11" ht="27.75" customHeight="1" x14ac:dyDescent="0.5">
      <c r="B8" s="2" t="s">
        <v>3</v>
      </c>
      <c r="C8" s="127" t="str">
        <f>IF('Allgemeine Daten'!C8:D8="","",'Allgemeine Daten'!C8:D8)</f>
        <v>Vereinskürzel gemäß HBV</v>
      </c>
      <c r="D8" s="127"/>
      <c r="E8" s="127"/>
      <c r="F8" s="127"/>
      <c r="G8" s="127"/>
      <c r="H8" s="127"/>
    </row>
    <row r="10" spans="2:11" ht="64.95" customHeight="1" x14ac:dyDescent="0.25">
      <c r="B10" s="131" t="s">
        <v>199</v>
      </c>
      <c r="C10" s="131"/>
      <c r="D10" s="131"/>
      <c r="E10" s="131"/>
      <c r="F10" s="131"/>
      <c r="G10" s="131"/>
      <c r="H10" s="131"/>
      <c r="I10" s="131"/>
      <c r="J10" s="131"/>
    </row>
    <row r="11" spans="2:11" ht="6" customHeight="1" x14ac:dyDescent="0.25"/>
    <row r="12" spans="2:11" ht="15.6" x14ac:dyDescent="0.3">
      <c r="C12" s="61" t="s">
        <v>14</v>
      </c>
      <c r="D12" s="61"/>
      <c r="E12" s="61"/>
      <c r="F12" s="36" t="s">
        <v>15</v>
      </c>
      <c r="G12" s="5"/>
      <c r="H12" s="5" t="s">
        <v>44</v>
      </c>
      <c r="I12" s="5"/>
      <c r="J12" s="62" t="s">
        <v>201</v>
      </c>
    </row>
    <row r="13" spans="2:11" s="9" customFormat="1" ht="19.2" customHeight="1" x14ac:dyDescent="0.3">
      <c r="B13" s="63" t="s">
        <v>43</v>
      </c>
      <c r="C13" s="129"/>
      <c r="D13" s="129"/>
      <c r="E13" s="31" t="str">
        <f>IF(C13="","",",")</f>
        <v/>
      </c>
      <c r="F13" s="37"/>
      <c r="H13" s="37"/>
      <c r="J13" s="52"/>
    </row>
    <row r="14" spans="2:11" s="9" customFormat="1" ht="19.2" customHeight="1" x14ac:dyDescent="0.25">
      <c r="B14" s="57" t="s">
        <v>19</v>
      </c>
      <c r="C14" s="130"/>
      <c r="D14" s="130"/>
      <c r="E14" s="130"/>
      <c r="F14" s="130"/>
      <c r="H14" s="132" t="s">
        <v>202</v>
      </c>
      <c r="I14" s="132"/>
      <c r="J14" s="35"/>
    </row>
    <row r="15" spans="2:11" s="60" customFormat="1" ht="4.2" customHeight="1" x14ac:dyDescent="0.25">
      <c r="B15" s="58"/>
      <c r="C15" s="59"/>
      <c r="D15" s="59"/>
      <c r="E15" s="59"/>
      <c r="F15" s="59"/>
      <c r="H15" s="58"/>
      <c r="I15" s="58"/>
      <c r="J15" s="38"/>
    </row>
    <row r="16" spans="2:11" s="9" customFormat="1" ht="19.2" customHeight="1" x14ac:dyDescent="0.3">
      <c r="B16" s="63" t="s">
        <v>45</v>
      </c>
      <c r="C16" s="129"/>
      <c r="D16" s="129"/>
      <c r="E16" s="31" t="str">
        <f>IF(C16="","",",")</f>
        <v/>
      </c>
      <c r="F16" s="37"/>
      <c r="H16" s="37"/>
      <c r="J16" s="52"/>
    </row>
    <row r="17" spans="2:10" s="9" customFormat="1" ht="19.2" customHeight="1" x14ac:dyDescent="0.25">
      <c r="B17" s="57" t="s">
        <v>19</v>
      </c>
      <c r="C17" s="130"/>
      <c r="D17" s="130"/>
      <c r="E17" s="130"/>
      <c r="F17" s="130"/>
      <c r="H17" s="132" t="s">
        <v>202</v>
      </c>
      <c r="I17" s="132"/>
      <c r="J17" s="37"/>
    </row>
    <row r="18" spans="2:10" s="60" customFormat="1" ht="4.2" customHeight="1" x14ac:dyDescent="0.25">
      <c r="B18" s="58"/>
      <c r="C18" s="59"/>
      <c r="D18" s="59"/>
      <c r="E18" s="59"/>
      <c r="F18" s="59"/>
      <c r="H18" s="58"/>
      <c r="I18" s="58"/>
      <c r="J18" s="38"/>
    </row>
    <row r="19" spans="2:10" s="9" customFormat="1" ht="19.5" customHeight="1" x14ac:dyDescent="0.3">
      <c r="B19" s="63" t="s">
        <v>46</v>
      </c>
      <c r="C19" s="129"/>
      <c r="D19" s="129"/>
      <c r="E19" s="31" t="str">
        <f>IF(C19="","",",")</f>
        <v/>
      </c>
      <c r="F19" s="37"/>
      <c r="H19" s="37"/>
      <c r="J19" s="52"/>
    </row>
    <row r="20" spans="2:10" s="9" customFormat="1" ht="19.5" customHeight="1" x14ac:dyDescent="0.25">
      <c r="B20" s="57" t="s">
        <v>19</v>
      </c>
      <c r="C20" s="130"/>
      <c r="D20" s="130"/>
      <c r="E20" s="130"/>
      <c r="F20" s="130"/>
      <c r="H20" s="132" t="s">
        <v>202</v>
      </c>
      <c r="I20" s="132"/>
      <c r="J20" s="37"/>
    </row>
    <row r="21" spans="2:10" s="60" customFormat="1" ht="4.2" customHeight="1" x14ac:dyDescent="0.25">
      <c r="B21" s="58"/>
      <c r="C21" s="59"/>
      <c r="D21" s="59"/>
      <c r="E21" s="59"/>
      <c r="F21" s="59"/>
      <c r="H21" s="58"/>
      <c r="I21" s="58"/>
      <c r="J21" s="38"/>
    </row>
    <row r="22" spans="2:10" s="9" customFormat="1" ht="19.5" customHeight="1" x14ac:dyDescent="0.3">
      <c r="B22" s="63" t="s">
        <v>47</v>
      </c>
      <c r="C22" s="129"/>
      <c r="D22" s="129"/>
      <c r="E22" s="31" t="str">
        <f>IF(C22="","",",")</f>
        <v/>
      </c>
      <c r="F22" s="37"/>
      <c r="H22" s="37"/>
      <c r="J22" s="52"/>
    </row>
    <row r="23" spans="2:10" s="9" customFormat="1" ht="19.5" customHeight="1" x14ac:dyDescent="0.25">
      <c r="B23" s="57" t="s">
        <v>19</v>
      </c>
      <c r="C23" s="130"/>
      <c r="D23" s="130"/>
      <c r="E23" s="130"/>
      <c r="F23" s="130"/>
      <c r="H23" s="132" t="s">
        <v>202</v>
      </c>
      <c r="I23" s="132"/>
      <c r="J23" s="37"/>
    </row>
    <row r="24" spans="2:10" s="60" customFormat="1" ht="4.2" customHeight="1" x14ac:dyDescent="0.25">
      <c r="B24" s="58"/>
      <c r="C24" s="59"/>
      <c r="D24" s="59"/>
      <c r="E24" s="59"/>
      <c r="F24" s="59"/>
      <c r="H24" s="58"/>
      <c r="I24" s="58"/>
      <c r="J24" s="38"/>
    </row>
    <row r="25" spans="2:10" s="9" customFormat="1" ht="19.5" customHeight="1" x14ac:dyDescent="0.3">
      <c r="B25" s="63" t="s">
        <v>48</v>
      </c>
      <c r="C25" s="129"/>
      <c r="D25" s="129"/>
      <c r="E25" s="31" t="str">
        <f>IF(C25="","",",")</f>
        <v/>
      </c>
      <c r="F25" s="37"/>
      <c r="H25" s="37"/>
      <c r="J25" s="52"/>
    </row>
    <row r="26" spans="2:10" s="9" customFormat="1" ht="19.5" customHeight="1" x14ac:dyDescent="0.25">
      <c r="B26" s="57" t="s">
        <v>19</v>
      </c>
      <c r="C26" s="130"/>
      <c r="D26" s="130"/>
      <c r="E26" s="130"/>
      <c r="F26" s="130"/>
      <c r="H26" s="132" t="s">
        <v>202</v>
      </c>
      <c r="I26" s="132"/>
      <c r="J26" s="37"/>
    </row>
    <row r="27" spans="2:10" s="60" customFormat="1" ht="4.2" customHeight="1" x14ac:dyDescent="0.25">
      <c r="B27" s="58"/>
      <c r="C27" s="59"/>
      <c r="D27" s="59"/>
      <c r="E27" s="59"/>
      <c r="F27" s="59"/>
      <c r="H27" s="58"/>
      <c r="I27" s="58"/>
      <c r="J27" s="38"/>
    </row>
    <row r="28" spans="2:10" s="9" customFormat="1" ht="20.25" customHeight="1" x14ac:dyDescent="0.3">
      <c r="B28" s="63" t="s">
        <v>49</v>
      </c>
      <c r="C28" s="129"/>
      <c r="D28" s="129"/>
      <c r="E28" s="31" t="str">
        <f>IF(C28="","",",")</f>
        <v/>
      </c>
      <c r="F28" s="37"/>
      <c r="H28" s="37"/>
      <c r="J28" s="52"/>
    </row>
    <row r="29" spans="2:10" s="9" customFormat="1" ht="19.5" customHeight="1" x14ac:dyDescent="0.25">
      <c r="B29" s="57" t="s">
        <v>19</v>
      </c>
      <c r="C29" s="130"/>
      <c r="D29" s="130"/>
      <c r="E29" s="130"/>
      <c r="F29" s="130"/>
      <c r="H29" s="132" t="s">
        <v>202</v>
      </c>
      <c r="I29" s="132"/>
      <c r="J29" s="37"/>
    </row>
    <row r="30" spans="2:10" s="60" customFormat="1" ht="4.2" customHeight="1" x14ac:dyDescent="0.25">
      <c r="B30" s="58"/>
      <c r="C30" s="59"/>
      <c r="D30" s="59"/>
      <c r="E30" s="59"/>
      <c r="F30" s="59"/>
      <c r="H30" s="58"/>
      <c r="I30" s="58"/>
      <c r="J30" s="38"/>
    </row>
    <row r="31" spans="2:10" s="9" customFormat="1" ht="19.5" customHeight="1" x14ac:dyDescent="0.3">
      <c r="B31" s="63" t="s">
        <v>50</v>
      </c>
      <c r="C31" s="129"/>
      <c r="D31" s="129"/>
      <c r="E31" s="31" t="str">
        <f>IF(C31="","",",")</f>
        <v/>
      </c>
      <c r="F31" s="37"/>
      <c r="H31" s="37"/>
      <c r="J31" s="52"/>
    </row>
    <row r="32" spans="2:10" s="9" customFormat="1" ht="19.5" customHeight="1" x14ac:dyDescent="0.25">
      <c r="B32" s="57" t="s">
        <v>19</v>
      </c>
      <c r="C32" s="130"/>
      <c r="D32" s="130"/>
      <c r="E32" s="130"/>
      <c r="F32" s="130"/>
      <c r="H32" s="132" t="s">
        <v>202</v>
      </c>
      <c r="I32" s="132"/>
      <c r="J32" s="37"/>
    </row>
    <row r="33" spans="2:10" s="60" customFormat="1" ht="4.2" customHeight="1" x14ac:dyDescent="0.25">
      <c r="B33" s="58"/>
      <c r="C33" s="59"/>
      <c r="D33" s="59"/>
      <c r="E33" s="59"/>
      <c r="F33" s="59"/>
      <c r="H33" s="58"/>
      <c r="I33" s="58"/>
      <c r="J33" s="38"/>
    </row>
    <row r="34" spans="2:10" s="9" customFormat="1" ht="19.5" customHeight="1" x14ac:dyDescent="0.3">
      <c r="B34" s="63" t="s">
        <v>51</v>
      </c>
      <c r="C34" s="129"/>
      <c r="D34" s="129"/>
      <c r="E34" s="31" t="str">
        <f>IF(C34="","",",")</f>
        <v/>
      </c>
      <c r="F34" s="37"/>
      <c r="H34" s="37"/>
      <c r="J34" s="52"/>
    </row>
    <row r="35" spans="2:10" s="9" customFormat="1" ht="19.2" customHeight="1" x14ac:dyDescent="0.25">
      <c r="B35" s="57" t="s">
        <v>19</v>
      </c>
      <c r="C35" s="130"/>
      <c r="D35" s="130"/>
      <c r="E35" s="130"/>
      <c r="F35" s="130"/>
      <c r="H35" s="132" t="s">
        <v>202</v>
      </c>
      <c r="I35" s="132"/>
      <c r="J35" s="37"/>
    </row>
    <row r="36" spans="2:10" s="60" customFormat="1" ht="4.2" customHeight="1" x14ac:dyDescent="0.25">
      <c r="B36" s="58"/>
      <c r="C36" s="59"/>
      <c r="D36" s="59"/>
      <c r="E36" s="59"/>
      <c r="F36" s="59"/>
      <c r="H36" s="58"/>
      <c r="I36" s="58"/>
      <c r="J36" s="38"/>
    </row>
    <row r="37" spans="2:10" s="9" customFormat="1" ht="19.5" customHeight="1" x14ac:dyDescent="0.3">
      <c r="B37" s="63" t="s">
        <v>52</v>
      </c>
      <c r="C37" s="129"/>
      <c r="D37" s="129"/>
      <c r="E37" s="31" t="str">
        <f>IF(C37="","",",")</f>
        <v/>
      </c>
      <c r="F37" s="37"/>
      <c r="H37" s="37"/>
      <c r="J37" s="52"/>
    </row>
    <row r="38" spans="2:10" s="9" customFormat="1" ht="19.5" customHeight="1" x14ac:dyDescent="0.25">
      <c r="B38" s="57" t="s">
        <v>19</v>
      </c>
      <c r="C38" s="130"/>
      <c r="D38" s="130"/>
      <c r="E38" s="130"/>
      <c r="F38" s="130"/>
      <c r="H38" s="132" t="s">
        <v>202</v>
      </c>
      <c r="I38" s="132"/>
      <c r="J38" s="37"/>
    </row>
    <row r="39" spans="2:10" s="60" customFormat="1" ht="4.2" customHeight="1" x14ac:dyDescent="0.25">
      <c r="B39" s="58"/>
      <c r="C39" s="59"/>
      <c r="D39" s="59"/>
      <c r="E39" s="59"/>
      <c r="F39" s="59"/>
      <c r="H39" s="58"/>
      <c r="I39" s="58"/>
      <c r="J39" s="38"/>
    </row>
    <row r="40" spans="2:10" s="9" customFormat="1" ht="19.5" customHeight="1" x14ac:dyDescent="0.3">
      <c r="B40" s="63" t="s">
        <v>53</v>
      </c>
      <c r="C40" s="129"/>
      <c r="D40" s="129"/>
      <c r="E40" s="31" t="str">
        <f>IF(C40="","",",")</f>
        <v/>
      </c>
      <c r="F40" s="37"/>
      <c r="H40" s="37"/>
      <c r="J40" s="52"/>
    </row>
    <row r="41" spans="2:10" s="9" customFormat="1" ht="19.5" customHeight="1" x14ac:dyDescent="0.25">
      <c r="B41" s="57" t="s">
        <v>19</v>
      </c>
      <c r="C41" s="130"/>
      <c r="D41" s="130"/>
      <c r="E41" s="130"/>
      <c r="F41" s="130"/>
      <c r="H41" s="132" t="s">
        <v>202</v>
      </c>
      <c r="I41" s="132"/>
      <c r="J41" s="37"/>
    </row>
    <row r="42" spans="2:10" s="60" customFormat="1" ht="4.2" customHeight="1" x14ac:dyDescent="0.25">
      <c r="B42" s="58"/>
      <c r="C42" s="59"/>
      <c r="D42" s="59"/>
      <c r="E42" s="59"/>
      <c r="F42" s="59"/>
      <c r="H42" s="58"/>
      <c r="I42" s="58"/>
      <c r="J42" s="38"/>
    </row>
    <row r="43" spans="2:10" s="9" customFormat="1" ht="19.5" customHeight="1" x14ac:dyDescent="0.3">
      <c r="B43" s="63" t="s">
        <v>54</v>
      </c>
      <c r="C43" s="129"/>
      <c r="D43" s="129"/>
      <c r="E43" s="31" t="str">
        <f>IF(C43="","",",")</f>
        <v/>
      </c>
      <c r="F43" s="37"/>
      <c r="H43" s="37"/>
      <c r="J43" s="52"/>
    </row>
    <row r="44" spans="2:10" s="9" customFormat="1" ht="19.5" customHeight="1" x14ac:dyDescent="0.25">
      <c r="B44" s="57" t="s">
        <v>19</v>
      </c>
      <c r="C44" s="130"/>
      <c r="D44" s="130"/>
      <c r="E44" s="130"/>
      <c r="F44" s="130"/>
      <c r="H44" s="132" t="s">
        <v>202</v>
      </c>
      <c r="I44" s="132"/>
      <c r="J44" s="37"/>
    </row>
    <row r="45" spans="2:10" s="60" customFormat="1" ht="4.2" customHeight="1" x14ac:dyDescent="0.25">
      <c r="B45" s="58"/>
      <c r="C45" s="59"/>
      <c r="D45" s="59"/>
      <c r="E45" s="59"/>
      <c r="F45" s="59"/>
      <c r="H45" s="58"/>
      <c r="I45" s="58"/>
      <c r="J45" s="38"/>
    </row>
    <row r="46" spans="2:10" s="9" customFormat="1" ht="19.5" customHeight="1" x14ac:dyDescent="0.3">
      <c r="B46" s="63" t="s">
        <v>55</v>
      </c>
      <c r="C46" s="129"/>
      <c r="D46" s="129"/>
      <c r="E46" s="31" t="str">
        <f>IF(C46="","",",")</f>
        <v/>
      </c>
      <c r="F46" s="37"/>
      <c r="H46" s="37"/>
      <c r="J46" s="52"/>
    </row>
    <row r="47" spans="2:10" s="9" customFormat="1" ht="19.5" customHeight="1" x14ac:dyDescent="0.25">
      <c r="B47" s="57" t="s">
        <v>19</v>
      </c>
      <c r="C47" s="130"/>
      <c r="D47" s="130"/>
      <c r="E47" s="130"/>
      <c r="F47" s="130"/>
      <c r="H47" s="132" t="s">
        <v>202</v>
      </c>
      <c r="I47" s="132"/>
      <c r="J47" s="37"/>
    </row>
    <row r="48" spans="2:10" s="60" customFormat="1" ht="4.2" customHeight="1" x14ac:dyDescent="0.25">
      <c r="B48" s="58"/>
      <c r="C48" s="59"/>
      <c r="D48" s="59"/>
      <c r="E48" s="59"/>
      <c r="F48" s="59"/>
      <c r="H48" s="58"/>
      <c r="I48" s="58"/>
      <c r="J48" s="38"/>
    </row>
    <row r="49" spans="2:10" s="9" customFormat="1" ht="19.5" customHeight="1" x14ac:dyDescent="0.3">
      <c r="B49" s="63" t="s">
        <v>56</v>
      </c>
      <c r="C49" s="129"/>
      <c r="D49" s="129"/>
      <c r="E49" s="31" t="str">
        <f>IF(C49="","",",")</f>
        <v/>
      </c>
      <c r="F49" s="37"/>
      <c r="H49" s="37"/>
      <c r="J49" s="52"/>
    </row>
    <row r="50" spans="2:10" s="9" customFormat="1" ht="19.5" customHeight="1" x14ac:dyDescent="0.25">
      <c r="B50" s="57" t="s">
        <v>19</v>
      </c>
      <c r="C50" s="130"/>
      <c r="D50" s="130"/>
      <c r="E50" s="130"/>
      <c r="F50" s="130"/>
      <c r="H50" s="132" t="s">
        <v>202</v>
      </c>
      <c r="I50" s="132"/>
      <c r="J50" s="37"/>
    </row>
    <row r="51" spans="2:10" s="60" customFormat="1" ht="4.2" customHeight="1" x14ac:dyDescent="0.25">
      <c r="B51" s="58"/>
      <c r="C51" s="59"/>
      <c r="D51" s="59"/>
      <c r="E51" s="59"/>
      <c r="F51" s="59"/>
      <c r="H51" s="58"/>
      <c r="I51" s="58"/>
      <c r="J51" s="38"/>
    </row>
    <row r="52" spans="2:10" s="9" customFormat="1" ht="19.5" customHeight="1" x14ac:dyDescent="0.3">
      <c r="B52" s="63" t="s">
        <v>57</v>
      </c>
      <c r="C52" s="129"/>
      <c r="D52" s="129"/>
      <c r="E52" s="31" t="str">
        <f>IF(C52="","",",")</f>
        <v/>
      </c>
      <c r="F52" s="37"/>
      <c r="H52" s="37"/>
      <c r="J52" s="52"/>
    </row>
    <row r="53" spans="2:10" s="9" customFormat="1" ht="19.5" customHeight="1" x14ac:dyDescent="0.25">
      <c r="B53" s="57" t="s">
        <v>19</v>
      </c>
      <c r="C53" s="130"/>
      <c r="D53" s="130"/>
      <c r="E53" s="130"/>
      <c r="F53" s="130"/>
      <c r="H53" s="132" t="s">
        <v>202</v>
      </c>
      <c r="I53" s="132"/>
      <c r="J53" s="37"/>
    </row>
    <row r="54" spans="2:10" s="60" customFormat="1" ht="4.2" customHeight="1" x14ac:dyDescent="0.25">
      <c r="B54" s="58"/>
      <c r="C54" s="59"/>
      <c r="D54" s="59"/>
      <c r="E54" s="59"/>
      <c r="F54" s="59"/>
      <c r="H54" s="58"/>
      <c r="I54" s="58"/>
      <c r="J54" s="38"/>
    </row>
    <row r="55" spans="2:10" s="9" customFormat="1" ht="19.5" customHeight="1" x14ac:dyDescent="0.3">
      <c r="B55" s="63" t="s">
        <v>58</v>
      </c>
      <c r="C55" s="129"/>
      <c r="D55" s="129"/>
      <c r="E55" s="31" t="str">
        <f>IF(C55="","",",")</f>
        <v/>
      </c>
      <c r="F55" s="37"/>
      <c r="H55" s="37"/>
      <c r="J55" s="52"/>
    </row>
    <row r="56" spans="2:10" s="9" customFormat="1" ht="19.2" customHeight="1" x14ac:dyDescent="0.25">
      <c r="B56" s="57" t="s">
        <v>19</v>
      </c>
      <c r="C56" s="130"/>
      <c r="D56" s="130"/>
      <c r="E56" s="130"/>
      <c r="F56" s="130"/>
      <c r="H56" s="132" t="s">
        <v>202</v>
      </c>
      <c r="I56" s="132"/>
      <c r="J56" s="37"/>
    </row>
    <row r="57" spans="2:10" s="60" customFormat="1" ht="4.2" customHeight="1" x14ac:dyDescent="0.25">
      <c r="B57" s="58"/>
      <c r="C57" s="59"/>
      <c r="D57" s="59"/>
      <c r="E57" s="59"/>
      <c r="F57" s="59"/>
      <c r="H57" s="58"/>
      <c r="I57" s="58"/>
      <c r="J57" s="38"/>
    </row>
    <row r="58" spans="2:10" s="9" customFormat="1" ht="19.5" customHeight="1" x14ac:dyDescent="0.3">
      <c r="B58" s="63" t="s">
        <v>59</v>
      </c>
      <c r="C58" s="129"/>
      <c r="D58" s="129"/>
      <c r="E58" s="31" t="str">
        <f>IF(C58="","",",")</f>
        <v/>
      </c>
      <c r="F58" s="37"/>
      <c r="H58" s="37"/>
      <c r="J58" s="52"/>
    </row>
    <row r="59" spans="2:10" s="9" customFormat="1" ht="19.5" customHeight="1" x14ac:dyDescent="0.25">
      <c r="B59" s="57" t="s">
        <v>19</v>
      </c>
      <c r="C59" s="130"/>
      <c r="D59" s="130"/>
      <c r="E59" s="130"/>
      <c r="F59" s="130"/>
      <c r="H59" s="132" t="s">
        <v>202</v>
      </c>
      <c r="I59" s="132"/>
      <c r="J59" s="37"/>
    </row>
    <row r="60" spans="2:10" s="60" customFormat="1" ht="4.2" customHeight="1" x14ac:dyDescent="0.25">
      <c r="B60" s="58"/>
      <c r="C60" s="59"/>
      <c r="D60" s="59"/>
      <c r="E60" s="59"/>
      <c r="F60" s="59"/>
      <c r="H60" s="58"/>
      <c r="I60" s="58"/>
      <c r="J60" s="38"/>
    </row>
    <row r="61" spans="2:10" s="9" customFormat="1" ht="19.5" customHeight="1" x14ac:dyDescent="0.3">
      <c r="B61" s="63" t="s">
        <v>60</v>
      </c>
      <c r="C61" s="129"/>
      <c r="D61" s="129"/>
      <c r="E61" s="31" t="str">
        <f>IF(C61="","",",")</f>
        <v/>
      </c>
      <c r="F61" s="37"/>
      <c r="H61" s="37"/>
      <c r="J61" s="52"/>
    </row>
    <row r="62" spans="2:10" s="9" customFormat="1" ht="19.5" customHeight="1" x14ac:dyDescent="0.25">
      <c r="B62" s="57" t="s">
        <v>19</v>
      </c>
      <c r="C62" s="130"/>
      <c r="D62" s="130"/>
      <c r="E62" s="130"/>
      <c r="F62" s="130"/>
      <c r="H62" s="132" t="s">
        <v>202</v>
      </c>
      <c r="I62" s="132"/>
      <c r="J62" s="37"/>
    </row>
    <row r="63" spans="2:10" s="60" customFormat="1" ht="4.2" customHeight="1" x14ac:dyDescent="0.25">
      <c r="B63" s="58"/>
      <c r="C63" s="59"/>
      <c r="D63" s="59"/>
      <c r="E63" s="59"/>
      <c r="F63" s="59"/>
      <c r="H63" s="58"/>
      <c r="I63" s="58"/>
      <c r="J63" s="38"/>
    </row>
    <row r="64" spans="2:10" s="9" customFormat="1" ht="19.5" customHeight="1" x14ac:dyDescent="0.3">
      <c r="B64" s="63" t="s">
        <v>61</v>
      </c>
      <c r="C64" s="129"/>
      <c r="D64" s="129"/>
      <c r="E64" s="31" t="str">
        <f>IF(C64="","",",")</f>
        <v/>
      </c>
      <c r="F64" s="37"/>
      <c r="H64" s="37"/>
      <c r="J64" s="52"/>
    </row>
    <row r="65" spans="2:10" s="9" customFormat="1" ht="19.5" customHeight="1" x14ac:dyDescent="0.25">
      <c r="B65" s="57" t="s">
        <v>19</v>
      </c>
      <c r="C65" s="130"/>
      <c r="D65" s="130"/>
      <c r="E65" s="130"/>
      <c r="F65" s="130"/>
      <c r="H65" s="132" t="s">
        <v>202</v>
      </c>
      <c r="I65" s="132"/>
      <c r="J65" s="37"/>
    </row>
    <row r="66" spans="2:10" s="60" customFormat="1" ht="4.2" customHeight="1" x14ac:dyDescent="0.25">
      <c r="B66" s="58"/>
      <c r="C66" s="59"/>
      <c r="D66" s="59"/>
      <c r="E66" s="59"/>
      <c r="F66" s="59"/>
      <c r="H66" s="58"/>
      <c r="I66" s="58"/>
      <c r="J66" s="38"/>
    </row>
    <row r="67" spans="2:10" s="9" customFormat="1" ht="19.5" customHeight="1" x14ac:dyDescent="0.3">
      <c r="B67" s="63" t="s">
        <v>62</v>
      </c>
      <c r="C67" s="129"/>
      <c r="D67" s="129"/>
      <c r="E67" s="31" t="str">
        <f>IF(C67="","",",")</f>
        <v/>
      </c>
      <c r="F67" s="37"/>
      <c r="H67" s="37"/>
      <c r="J67" s="52"/>
    </row>
    <row r="68" spans="2:10" s="9" customFormat="1" ht="19.2" customHeight="1" x14ac:dyDescent="0.25">
      <c r="B68" s="57" t="s">
        <v>19</v>
      </c>
      <c r="C68" s="130"/>
      <c r="D68" s="130"/>
      <c r="E68" s="130"/>
      <c r="F68" s="130"/>
      <c r="H68" s="132" t="s">
        <v>202</v>
      </c>
      <c r="I68" s="132"/>
      <c r="J68" s="37"/>
    </row>
    <row r="69" spans="2:10" s="60" customFormat="1" ht="4.2" customHeight="1" x14ac:dyDescent="0.25">
      <c r="B69" s="58"/>
      <c r="C69" s="59"/>
      <c r="D69" s="59"/>
      <c r="E69" s="59"/>
      <c r="F69" s="59"/>
      <c r="H69" s="58"/>
      <c r="I69" s="58"/>
      <c r="J69" s="38"/>
    </row>
    <row r="70" spans="2:10" s="9" customFormat="1" ht="19.5" customHeight="1" x14ac:dyDescent="0.3">
      <c r="B70" s="63" t="s">
        <v>63</v>
      </c>
      <c r="C70" s="129"/>
      <c r="D70" s="129"/>
      <c r="E70" s="31" t="str">
        <f>IF(C70="","",",")</f>
        <v/>
      </c>
      <c r="F70" s="37"/>
      <c r="H70" s="37"/>
      <c r="J70" s="52"/>
    </row>
    <row r="71" spans="2:10" s="9" customFormat="1" ht="19.5" customHeight="1" x14ac:dyDescent="0.25">
      <c r="B71" s="57" t="s">
        <v>19</v>
      </c>
      <c r="C71" s="130"/>
      <c r="D71" s="130"/>
      <c r="E71" s="130"/>
      <c r="F71" s="130"/>
      <c r="H71" s="132" t="s">
        <v>202</v>
      </c>
      <c r="I71" s="132"/>
      <c r="J71" s="37"/>
    </row>
    <row r="72" spans="2:10" s="60" customFormat="1" ht="4.2" customHeight="1" x14ac:dyDescent="0.25">
      <c r="B72" s="58"/>
      <c r="C72" s="59"/>
      <c r="D72" s="59"/>
      <c r="E72" s="59"/>
      <c r="F72" s="59"/>
      <c r="H72" s="58"/>
      <c r="I72" s="58"/>
      <c r="J72" s="38"/>
    </row>
    <row r="73" spans="2:10" s="9" customFormat="1" ht="19.5" customHeight="1" x14ac:dyDescent="0.3">
      <c r="B73" s="63" t="s">
        <v>64</v>
      </c>
      <c r="C73" s="129"/>
      <c r="D73" s="129"/>
      <c r="E73" s="31" t="str">
        <f>IF(C73="","",",")</f>
        <v/>
      </c>
      <c r="F73" s="37"/>
      <c r="H73" s="37"/>
      <c r="J73" s="52"/>
    </row>
    <row r="74" spans="2:10" s="9" customFormat="1" ht="19.5" customHeight="1" x14ac:dyDescent="0.25">
      <c r="B74" s="57" t="s">
        <v>19</v>
      </c>
      <c r="C74" s="130"/>
      <c r="D74" s="130"/>
      <c r="E74" s="130"/>
      <c r="F74" s="130"/>
      <c r="H74" s="132" t="s">
        <v>202</v>
      </c>
      <c r="I74" s="132"/>
      <c r="J74" s="37"/>
    </row>
    <row r="75" spans="2:10" s="60" customFormat="1" ht="4.2" customHeight="1" x14ac:dyDescent="0.25">
      <c r="B75" s="58"/>
      <c r="C75" s="59"/>
      <c r="D75" s="59"/>
      <c r="E75" s="59"/>
      <c r="F75" s="59"/>
      <c r="H75" s="58"/>
      <c r="I75" s="58"/>
      <c r="J75" s="38"/>
    </row>
    <row r="76" spans="2:10" s="9" customFormat="1" ht="19.5" customHeight="1" x14ac:dyDescent="0.3">
      <c r="B76" s="63" t="s">
        <v>65</v>
      </c>
      <c r="C76" s="129"/>
      <c r="D76" s="129"/>
      <c r="E76" s="31" t="str">
        <f>IF(C76="","",",")</f>
        <v/>
      </c>
      <c r="F76" s="37"/>
      <c r="H76" s="37"/>
      <c r="J76" s="52"/>
    </row>
    <row r="77" spans="2:10" s="9" customFormat="1" ht="19.5" customHeight="1" x14ac:dyDescent="0.25">
      <c r="B77" s="57" t="s">
        <v>19</v>
      </c>
      <c r="C77" s="130"/>
      <c r="D77" s="130"/>
      <c r="E77" s="130"/>
      <c r="F77" s="130"/>
      <c r="H77" s="132" t="s">
        <v>202</v>
      </c>
      <c r="I77" s="132"/>
      <c r="J77" s="37"/>
    </row>
    <row r="78" spans="2:10" s="60" customFormat="1" ht="4.2" customHeight="1" x14ac:dyDescent="0.25">
      <c r="B78" s="58"/>
      <c r="C78" s="59"/>
      <c r="D78" s="59"/>
      <c r="E78" s="59"/>
      <c r="F78" s="59"/>
      <c r="H78" s="58"/>
      <c r="I78" s="58"/>
      <c r="J78" s="38"/>
    </row>
    <row r="79" spans="2:10" s="9" customFormat="1" ht="19.2" customHeight="1" x14ac:dyDescent="0.3">
      <c r="B79" s="63" t="s">
        <v>66</v>
      </c>
      <c r="C79" s="129"/>
      <c r="D79" s="129"/>
      <c r="E79" s="31" t="str">
        <f>IF(C79="","",",")</f>
        <v/>
      </c>
      <c r="F79" s="37"/>
      <c r="H79" s="37"/>
      <c r="J79" s="52"/>
    </row>
    <row r="80" spans="2:10" s="9" customFormat="1" ht="19.5" customHeight="1" x14ac:dyDescent="0.25">
      <c r="B80" s="57" t="s">
        <v>19</v>
      </c>
      <c r="C80" s="130"/>
      <c r="D80" s="130"/>
      <c r="E80" s="130"/>
      <c r="F80" s="130"/>
      <c r="H80" s="132" t="s">
        <v>202</v>
      </c>
      <c r="I80" s="132"/>
      <c r="J80" s="37"/>
    </row>
    <row r="81" spans="2:10" s="60" customFormat="1" ht="4.2" customHeight="1" x14ac:dyDescent="0.25">
      <c r="B81" s="58"/>
      <c r="C81" s="59"/>
      <c r="D81" s="59"/>
      <c r="E81" s="59"/>
      <c r="F81" s="59"/>
      <c r="H81" s="58"/>
      <c r="I81" s="58"/>
      <c r="J81" s="38"/>
    </row>
    <row r="82" spans="2:10" s="9" customFormat="1" ht="19.2" customHeight="1" x14ac:dyDescent="0.3">
      <c r="B82" s="63" t="s">
        <v>67</v>
      </c>
      <c r="C82" s="129"/>
      <c r="D82" s="129"/>
      <c r="E82" s="31" t="str">
        <f>IF(C82="","",",")</f>
        <v/>
      </c>
      <c r="F82" s="37"/>
      <c r="H82" s="37"/>
      <c r="J82" s="52"/>
    </row>
    <row r="83" spans="2:10" s="9" customFormat="1" ht="19.5" customHeight="1" x14ac:dyDescent="0.25">
      <c r="B83" s="57" t="s">
        <v>19</v>
      </c>
      <c r="C83" s="130"/>
      <c r="D83" s="130"/>
      <c r="E83" s="130"/>
      <c r="F83" s="130"/>
      <c r="H83" s="132" t="s">
        <v>202</v>
      </c>
      <c r="I83" s="132"/>
      <c r="J83" s="37"/>
    </row>
    <row r="84" spans="2:10" s="60" customFormat="1" ht="4.2" customHeight="1" x14ac:dyDescent="0.25">
      <c r="B84" s="58"/>
      <c r="C84" s="59"/>
      <c r="D84" s="59"/>
      <c r="E84" s="59"/>
      <c r="F84" s="59"/>
      <c r="H84" s="58"/>
      <c r="I84" s="58"/>
      <c r="J84" s="38"/>
    </row>
    <row r="85" spans="2:10" s="9" customFormat="1" ht="19.5" customHeight="1" x14ac:dyDescent="0.3">
      <c r="B85" s="63" t="s">
        <v>68</v>
      </c>
      <c r="C85" s="129"/>
      <c r="D85" s="129"/>
      <c r="E85" s="31" t="str">
        <f>IF(C85="","",",")</f>
        <v/>
      </c>
      <c r="F85" s="37"/>
      <c r="H85" s="37"/>
      <c r="J85" s="52"/>
    </row>
    <row r="86" spans="2:10" s="9" customFormat="1" ht="19.5" customHeight="1" x14ac:dyDescent="0.25">
      <c r="B86" s="57" t="s">
        <v>19</v>
      </c>
      <c r="C86" s="130"/>
      <c r="D86" s="130"/>
      <c r="E86" s="130"/>
      <c r="F86" s="130"/>
      <c r="H86" s="132" t="s">
        <v>202</v>
      </c>
      <c r="I86" s="132"/>
      <c r="J86" s="37"/>
    </row>
    <row r="87" spans="2:10" s="60" customFormat="1" ht="4.2" customHeight="1" x14ac:dyDescent="0.25">
      <c r="B87" s="58"/>
      <c r="C87" s="59"/>
      <c r="D87" s="59"/>
      <c r="E87" s="59"/>
      <c r="F87" s="59"/>
      <c r="H87" s="58"/>
      <c r="I87" s="58"/>
      <c r="J87" s="38"/>
    </row>
    <row r="88" spans="2:10" s="9" customFormat="1" ht="19.5" customHeight="1" x14ac:dyDescent="0.3">
      <c r="B88" s="63" t="s">
        <v>69</v>
      </c>
      <c r="C88" s="129"/>
      <c r="D88" s="129"/>
      <c r="E88" s="31" t="str">
        <f>IF(C88="","",",")</f>
        <v/>
      </c>
      <c r="F88" s="37"/>
      <c r="H88" s="37"/>
      <c r="J88" s="52"/>
    </row>
    <row r="89" spans="2:10" s="9" customFormat="1" ht="19.5" customHeight="1" x14ac:dyDescent="0.25">
      <c r="B89" s="57" t="s">
        <v>19</v>
      </c>
      <c r="C89" s="130"/>
      <c r="D89" s="130"/>
      <c r="E89" s="130"/>
      <c r="F89" s="130"/>
      <c r="H89" s="132" t="s">
        <v>202</v>
      </c>
      <c r="I89" s="132"/>
      <c r="J89" s="37"/>
    </row>
    <row r="90" spans="2:10" s="60" customFormat="1" ht="4.2" customHeight="1" x14ac:dyDescent="0.25">
      <c r="B90" s="58"/>
      <c r="C90" s="59"/>
      <c r="D90" s="59"/>
      <c r="E90" s="59"/>
      <c r="F90" s="59"/>
      <c r="H90" s="58"/>
      <c r="I90" s="58"/>
      <c r="J90" s="38"/>
    </row>
    <row r="91" spans="2:10" s="9" customFormat="1" ht="19.5" customHeight="1" x14ac:dyDescent="0.3">
      <c r="B91" s="63" t="s">
        <v>70</v>
      </c>
      <c r="C91" s="129"/>
      <c r="D91" s="129"/>
      <c r="E91" s="31" t="str">
        <f>IF(C91="","",",")</f>
        <v/>
      </c>
      <c r="F91" s="37"/>
      <c r="H91" s="37"/>
      <c r="J91" s="52"/>
    </row>
    <row r="92" spans="2:10" s="9" customFormat="1" ht="19.5" customHeight="1" x14ac:dyDescent="0.25">
      <c r="B92" s="57" t="s">
        <v>19</v>
      </c>
      <c r="C92" s="130"/>
      <c r="D92" s="130"/>
      <c r="E92" s="130"/>
      <c r="F92" s="130"/>
      <c r="H92" s="132" t="s">
        <v>202</v>
      </c>
      <c r="I92" s="132"/>
      <c r="J92" s="37"/>
    </row>
    <row r="93" spans="2:10" s="60" customFormat="1" ht="4.2" customHeight="1" x14ac:dyDescent="0.25">
      <c r="B93" s="58"/>
      <c r="C93" s="59"/>
      <c r="D93" s="59"/>
      <c r="E93" s="59"/>
      <c r="F93" s="59"/>
      <c r="H93" s="58"/>
      <c r="I93" s="58"/>
      <c r="J93" s="38"/>
    </row>
    <row r="94" spans="2:10" s="9" customFormat="1" ht="19.5" customHeight="1" x14ac:dyDescent="0.3">
      <c r="B94" s="63" t="s">
        <v>71</v>
      </c>
      <c r="C94" s="129"/>
      <c r="D94" s="129"/>
      <c r="E94" s="31" t="str">
        <f>IF(C94="","",",")</f>
        <v/>
      </c>
      <c r="F94" s="37"/>
      <c r="H94" s="37"/>
      <c r="J94" s="52"/>
    </row>
    <row r="95" spans="2:10" s="9" customFormat="1" ht="19.5" customHeight="1" x14ac:dyDescent="0.25">
      <c r="B95" s="57" t="s">
        <v>19</v>
      </c>
      <c r="C95" s="130"/>
      <c r="D95" s="130"/>
      <c r="E95" s="130"/>
      <c r="F95" s="130"/>
      <c r="H95" s="132" t="s">
        <v>202</v>
      </c>
      <c r="I95" s="132"/>
      <c r="J95" s="37"/>
    </row>
    <row r="96" spans="2:10" s="60" customFormat="1" ht="4.2" customHeight="1" x14ac:dyDescent="0.25">
      <c r="B96" s="58"/>
      <c r="C96" s="59"/>
      <c r="D96" s="59"/>
      <c r="E96" s="59"/>
      <c r="F96" s="59"/>
      <c r="H96" s="58"/>
      <c r="I96" s="58"/>
      <c r="J96" s="38"/>
    </row>
    <row r="97" spans="2:10" s="9" customFormat="1" ht="19.5" customHeight="1" x14ac:dyDescent="0.3">
      <c r="B97" s="63" t="s">
        <v>72</v>
      </c>
      <c r="C97" s="129"/>
      <c r="D97" s="129"/>
      <c r="E97" s="31" t="str">
        <f>IF(C97="","",",")</f>
        <v/>
      </c>
      <c r="F97" s="37"/>
      <c r="H97" s="37"/>
      <c r="J97" s="52"/>
    </row>
    <row r="98" spans="2:10" s="9" customFormat="1" ht="19.5" customHeight="1" x14ac:dyDescent="0.25">
      <c r="B98" s="57" t="s">
        <v>19</v>
      </c>
      <c r="C98" s="130"/>
      <c r="D98" s="130"/>
      <c r="E98" s="130"/>
      <c r="F98" s="130"/>
      <c r="H98" s="132" t="s">
        <v>202</v>
      </c>
      <c r="I98" s="132"/>
      <c r="J98" s="37"/>
    </row>
    <row r="99" spans="2:10" s="60" customFormat="1" ht="4.2" customHeight="1" x14ac:dyDescent="0.25">
      <c r="B99" s="58"/>
      <c r="C99" s="59"/>
      <c r="D99" s="59"/>
      <c r="E99" s="59"/>
      <c r="F99" s="59"/>
      <c r="H99" s="58"/>
      <c r="I99" s="58"/>
      <c r="J99" s="38"/>
    </row>
    <row r="100" spans="2:10" s="9" customFormat="1" ht="19.5" customHeight="1" x14ac:dyDescent="0.3">
      <c r="B100" s="63" t="s">
        <v>73</v>
      </c>
      <c r="C100" s="129"/>
      <c r="D100" s="129"/>
      <c r="E100" s="31" t="str">
        <f>IF(C100="","",",")</f>
        <v/>
      </c>
      <c r="F100" s="37"/>
      <c r="H100" s="37"/>
      <c r="J100" s="52"/>
    </row>
    <row r="101" spans="2:10" s="9" customFormat="1" ht="19.5" customHeight="1" x14ac:dyDescent="0.25">
      <c r="B101" s="57" t="s">
        <v>19</v>
      </c>
      <c r="C101" s="130"/>
      <c r="D101" s="130"/>
      <c r="E101" s="130"/>
      <c r="F101" s="130"/>
      <c r="H101" s="132" t="s">
        <v>202</v>
      </c>
      <c r="I101" s="132"/>
      <c r="J101" s="37"/>
    </row>
    <row r="102" spans="2:10" s="60" customFormat="1" ht="4.2" customHeight="1" x14ac:dyDescent="0.25">
      <c r="B102" s="58"/>
      <c r="C102" s="59"/>
      <c r="D102" s="59"/>
      <c r="E102" s="59"/>
      <c r="F102" s="59"/>
      <c r="H102" s="58"/>
      <c r="I102" s="58"/>
      <c r="J102" s="38"/>
    </row>
    <row r="103" spans="2:10" s="9" customFormat="1" ht="19.5" customHeight="1" x14ac:dyDescent="0.3">
      <c r="B103" s="63" t="s">
        <v>74</v>
      </c>
      <c r="C103" s="129"/>
      <c r="D103" s="129"/>
      <c r="E103" s="31" t="str">
        <f>IF(C103="","",",")</f>
        <v/>
      </c>
      <c r="F103" s="37"/>
      <c r="H103" s="37"/>
      <c r="J103" s="52"/>
    </row>
    <row r="104" spans="2:10" s="9" customFormat="1" ht="19.5" customHeight="1" x14ac:dyDescent="0.25">
      <c r="B104" s="57" t="s">
        <v>19</v>
      </c>
      <c r="C104" s="130"/>
      <c r="D104" s="130"/>
      <c r="E104" s="130"/>
      <c r="F104" s="130"/>
      <c r="H104" s="132" t="s">
        <v>202</v>
      </c>
      <c r="I104" s="132"/>
      <c r="J104" s="37"/>
    </row>
    <row r="105" spans="2:10" s="60" customFormat="1" ht="4.2" customHeight="1" x14ac:dyDescent="0.25">
      <c r="B105" s="58"/>
      <c r="C105" s="59"/>
      <c r="D105" s="59"/>
      <c r="E105" s="59"/>
      <c r="F105" s="59"/>
      <c r="H105" s="58"/>
      <c r="I105" s="58"/>
      <c r="J105" s="38"/>
    </row>
    <row r="106" spans="2:10" s="9" customFormat="1" ht="19.5" customHeight="1" x14ac:dyDescent="0.3">
      <c r="B106" s="63" t="s">
        <v>75</v>
      </c>
      <c r="C106" s="129"/>
      <c r="D106" s="129"/>
      <c r="E106" s="31" t="str">
        <f>IF(C106="","",",")</f>
        <v/>
      </c>
      <c r="F106" s="37"/>
      <c r="H106" s="37"/>
      <c r="J106" s="52"/>
    </row>
    <row r="107" spans="2:10" s="9" customFormat="1" ht="19.5" customHeight="1" x14ac:dyDescent="0.25">
      <c r="B107" s="57" t="s">
        <v>19</v>
      </c>
      <c r="C107" s="130"/>
      <c r="D107" s="130"/>
      <c r="E107" s="130"/>
      <c r="F107" s="130"/>
      <c r="H107" s="132" t="s">
        <v>202</v>
      </c>
      <c r="I107" s="132"/>
      <c r="J107" s="37"/>
    </row>
    <row r="108" spans="2:10" s="60" customFormat="1" ht="4.2" customHeight="1" x14ac:dyDescent="0.25">
      <c r="B108" s="58"/>
      <c r="C108" s="59"/>
      <c r="D108" s="59"/>
      <c r="E108" s="59"/>
      <c r="F108" s="59"/>
      <c r="H108" s="58"/>
      <c r="I108" s="58"/>
      <c r="J108" s="38"/>
    </row>
    <row r="109" spans="2:10" s="9" customFormat="1" ht="19.5" customHeight="1" x14ac:dyDescent="0.3">
      <c r="B109" s="63" t="s">
        <v>76</v>
      </c>
      <c r="C109" s="129"/>
      <c r="D109" s="129"/>
      <c r="E109" s="31" t="str">
        <f>IF(C109="","",",")</f>
        <v/>
      </c>
      <c r="F109" s="37"/>
      <c r="H109" s="37"/>
      <c r="J109" s="52"/>
    </row>
    <row r="110" spans="2:10" s="9" customFormat="1" ht="19.5" customHeight="1" x14ac:dyDescent="0.25">
      <c r="B110" s="57" t="s">
        <v>19</v>
      </c>
      <c r="C110" s="130"/>
      <c r="D110" s="130"/>
      <c r="E110" s="130"/>
      <c r="F110" s="130"/>
      <c r="H110" s="132" t="s">
        <v>202</v>
      </c>
      <c r="I110" s="132"/>
      <c r="J110" s="37"/>
    </row>
    <row r="111" spans="2:10" s="60" customFormat="1" ht="4.2" customHeight="1" x14ac:dyDescent="0.25">
      <c r="B111" s="58"/>
      <c r="C111" s="59"/>
      <c r="D111" s="59"/>
      <c r="E111" s="59"/>
      <c r="F111" s="59"/>
      <c r="H111" s="58"/>
      <c r="I111" s="58"/>
      <c r="J111" s="38"/>
    </row>
    <row r="112" spans="2:10" s="9" customFormat="1" ht="19.5" customHeight="1" x14ac:dyDescent="0.3">
      <c r="B112" s="63" t="s">
        <v>77</v>
      </c>
      <c r="C112" s="129"/>
      <c r="D112" s="129"/>
      <c r="E112" s="31" t="str">
        <f>IF(C112="","",",")</f>
        <v/>
      </c>
      <c r="F112" s="37"/>
      <c r="H112" s="37"/>
      <c r="J112" s="52"/>
    </row>
    <row r="113" spans="2:10" s="9" customFormat="1" ht="19.5" customHeight="1" x14ac:dyDescent="0.25">
      <c r="B113" s="57" t="s">
        <v>19</v>
      </c>
      <c r="C113" s="130"/>
      <c r="D113" s="130"/>
      <c r="E113" s="130"/>
      <c r="F113" s="130"/>
      <c r="H113" s="132" t="s">
        <v>202</v>
      </c>
      <c r="I113" s="132"/>
      <c r="J113" s="37"/>
    </row>
    <row r="114" spans="2:10" s="60" customFormat="1" ht="4.2" customHeight="1" x14ac:dyDescent="0.25">
      <c r="B114" s="58"/>
      <c r="C114" s="59"/>
      <c r="D114" s="59"/>
      <c r="E114" s="59"/>
      <c r="F114" s="59"/>
      <c r="H114" s="58"/>
      <c r="I114" s="58"/>
      <c r="J114" s="38"/>
    </row>
    <row r="115" spans="2:10" s="9" customFormat="1" ht="19.5" customHeight="1" x14ac:dyDescent="0.3">
      <c r="B115" s="63" t="s">
        <v>78</v>
      </c>
      <c r="C115" s="129"/>
      <c r="D115" s="129"/>
      <c r="E115" s="31" t="str">
        <f>IF(C115="","",",")</f>
        <v/>
      </c>
      <c r="F115" s="37"/>
      <c r="H115" s="37"/>
      <c r="J115" s="52"/>
    </row>
    <row r="116" spans="2:10" s="9" customFormat="1" ht="19.5" customHeight="1" x14ac:dyDescent="0.25">
      <c r="B116" s="57" t="s">
        <v>19</v>
      </c>
      <c r="C116" s="130"/>
      <c r="D116" s="130"/>
      <c r="E116" s="130"/>
      <c r="F116" s="130"/>
      <c r="H116" s="132" t="s">
        <v>202</v>
      </c>
      <c r="I116" s="132"/>
      <c r="J116" s="37"/>
    </row>
    <row r="117" spans="2:10" s="60" customFormat="1" ht="4.2" customHeight="1" x14ac:dyDescent="0.25">
      <c r="B117" s="58"/>
      <c r="C117" s="59"/>
      <c r="D117" s="59"/>
      <c r="E117" s="59"/>
      <c r="F117" s="59"/>
      <c r="H117" s="58"/>
      <c r="I117" s="58"/>
      <c r="J117" s="38"/>
    </row>
    <row r="118" spans="2:10" s="9" customFormat="1" ht="19.5" customHeight="1" x14ac:dyDescent="0.3">
      <c r="B118" s="63" t="s">
        <v>79</v>
      </c>
      <c r="C118" s="129"/>
      <c r="D118" s="129"/>
      <c r="E118" s="31" t="str">
        <f>IF(C118="","",",")</f>
        <v/>
      </c>
      <c r="F118" s="37"/>
      <c r="H118" s="37"/>
      <c r="J118" s="52"/>
    </row>
    <row r="119" spans="2:10" s="9" customFormat="1" ht="19.5" customHeight="1" x14ac:dyDescent="0.25">
      <c r="B119" s="57" t="s">
        <v>19</v>
      </c>
      <c r="C119" s="130"/>
      <c r="D119" s="130"/>
      <c r="E119" s="130"/>
      <c r="F119" s="130"/>
      <c r="H119" s="132" t="s">
        <v>202</v>
      </c>
      <c r="I119" s="132"/>
      <c r="J119" s="37"/>
    </row>
    <row r="120" spans="2:10" s="60" customFormat="1" ht="4.2" customHeight="1" x14ac:dyDescent="0.25">
      <c r="B120" s="58"/>
      <c r="C120" s="59"/>
      <c r="D120" s="59"/>
      <c r="E120" s="59"/>
      <c r="F120" s="59"/>
      <c r="H120" s="58"/>
      <c r="I120" s="58"/>
      <c r="J120" s="38"/>
    </row>
    <row r="121" spans="2:10" s="9" customFormat="1" ht="19.2" customHeight="1" x14ac:dyDescent="0.3">
      <c r="B121" s="63" t="s">
        <v>80</v>
      </c>
      <c r="C121" s="129"/>
      <c r="D121" s="129"/>
      <c r="E121" s="31" t="str">
        <f>IF(C121="","",",")</f>
        <v/>
      </c>
      <c r="F121" s="37"/>
      <c r="H121" s="37"/>
      <c r="J121" s="52"/>
    </row>
    <row r="122" spans="2:10" s="9" customFormat="1" ht="19.5" customHeight="1" x14ac:dyDescent="0.25">
      <c r="B122" s="57" t="s">
        <v>19</v>
      </c>
      <c r="C122" s="130"/>
      <c r="D122" s="130"/>
      <c r="E122" s="130"/>
      <c r="F122" s="130"/>
      <c r="H122" s="132" t="s">
        <v>202</v>
      </c>
      <c r="I122" s="132"/>
      <c r="J122" s="37"/>
    </row>
    <row r="123" spans="2:10" s="60" customFormat="1" ht="4.2" customHeight="1" x14ac:dyDescent="0.25">
      <c r="B123" s="58"/>
      <c r="C123" s="59"/>
      <c r="D123" s="59"/>
      <c r="E123" s="59"/>
      <c r="F123" s="59"/>
      <c r="H123" s="58"/>
      <c r="I123" s="58"/>
      <c r="J123" s="38"/>
    </row>
    <row r="124" spans="2:10" s="9" customFormat="1" ht="19.5" customHeight="1" x14ac:dyDescent="0.3">
      <c r="B124" s="63" t="s">
        <v>81</v>
      </c>
      <c r="C124" s="129"/>
      <c r="D124" s="129"/>
      <c r="E124" s="31" t="str">
        <f>IF(C124="","",",")</f>
        <v/>
      </c>
      <c r="F124" s="37"/>
      <c r="H124" s="37"/>
      <c r="J124" s="52"/>
    </row>
    <row r="125" spans="2:10" s="9" customFormat="1" ht="19.5" customHeight="1" x14ac:dyDescent="0.25">
      <c r="B125" s="57" t="s">
        <v>19</v>
      </c>
      <c r="C125" s="130"/>
      <c r="D125" s="130"/>
      <c r="E125" s="130"/>
      <c r="F125" s="130"/>
      <c r="H125" s="132" t="s">
        <v>202</v>
      </c>
      <c r="I125" s="132"/>
      <c r="J125" s="37"/>
    </row>
    <row r="126" spans="2:10" s="60" customFormat="1" ht="4.2" customHeight="1" x14ac:dyDescent="0.25">
      <c r="B126" s="58"/>
      <c r="C126" s="59"/>
      <c r="D126" s="59"/>
      <c r="E126" s="59"/>
      <c r="F126" s="59"/>
      <c r="H126" s="58"/>
      <c r="I126" s="58"/>
      <c r="J126" s="38"/>
    </row>
    <row r="127" spans="2:10" s="9" customFormat="1" ht="19.5" customHeight="1" x14ac:dyDescent="0.3">
      <c r="B127" s="63" t="s">
        <v>82</v>
      </c>
      <c r="C127" s="129"/>
      <c r="D127" s="129"/>
      <c r="E127" s="31" t="str">
        <f>IF(C127="","",",")</f>
        <v/>
      </c>
      <c r="F127" s="37"/>
      <c r="H127" s="37"/>
      <c r="J127" s="52"/>
    </row>
    <row r="128" spans="2:10" s="9" customFormat="1" ht="19.5" customHeight="1" x14ac:dyDescent="0.25">
      <c r="B128" s="57" t="s">
        <v>19</v>
      </c>
      <c r="C128" s="130"/>
      <c r="D128" s="130"/>
      <c r="E128" s="130"/>
      <c r="F128" s="130"/>
      <c r="H128" s="132" t="s">
        <v>202</v>
      </c>
      <c r="I128" s="132"/>
      <c r="J128" s="37"/>
    </row>
    <row r="129" spans="2:10" s="60" customFormat="1" ht="4.2" customHeight="1" x14ac:dyDescent="0.25">
      <c r="B129" s="58"/>
      <c r="C129" s="59"/>
      <c r="D129" s="59"/>
      <c r="E129" s="59"/>
      <c r="F129" s="59"/>
      <c r="H129" s="58"/>
      <c r="I129" s="58"/>
      <c r="J129" s="38"/>
    </row>
    <row r="130" spans="2:10" s="9" customFormat="1" ht="19.5" customHeight="1" x14ac:dyDescent="0.3">
      <c r="B130" s="63" t="s">
        <v>83</v>
      </c>
      <c r="C130" s="129"/>
      <c r="D130" s="129"/>
      <c r="E130" s="31" t="str">
        <f>IF(C130="","",",")</f>
        <v/>
      </c>
      <c r="F130" s="37"/>
      <c r="H130" s="37"/>
      <c r="J130" s="52"/>
    </row>
    <row r="131" spans="2:10" s="9" customFormat="1" ht="19.5" customHeight="1" x14ac:dyDescent="0.25">
      <c r="B131" s="57" t="s">
        <v>19</v>
      </c>
      <c r="C131" s="130"/>
      <c r="D131" s="130"/>
      <c r="E131" s="130"/>
      <c r="F131" s="130"/>
      <c r="H131" s="132" t="s">
        <v>202</v>
      </c>
      <c r="I131" s="132"/>
      <c r="J131" s="37"/>
    </row>
    <row r="132" spans="2:10" s="60" customFormat="1" ht="4.2" customHeight="1" x14ac:dyDescent="0.25">
      <c r="B132" s="58"/>
      <c r="C132" s="59"/>
      <c r="D132" s="59"/>
      <c r="E132" s="59"/>
      <c r="F132" s="59"/>
      <c r="H132" s="58"/>
      <c r="I132" s="58"/>
      <c r="J132" s="38"/>
    </row>
    <row r="133" spans="2:10" s="9" customFormat="1" ht="19.5" customHeight="1" x14ac:dyDescent="0.3">
      <c r="B133" s="63" t="s">
        <v>84</v>
      </c>
      <c r="C133" s="129"/>
      <c r="D133" s="129"/>
      <c r="E133" s="31" t="str">
        <f>IF(C133="","",",")</f>
        <v/>
      </c>
      <c r="F133" s="37"/>
      <c r="H133" s="37"/>
      <c r="J133" s="52"/>
    </row>
    <row r="134" spans="2:10" s="9" customFormat="1" ht="19.5" customHeight="1" x14ac:dyDescent="0.25">
      <c r="B134" s="57" t="s">
        <v>19</v>
      </c>
      <c r="C134" s="130"/>
      <c r="D134" s="130"/>
      <c r="E134" s="130"/>
      <c r="F134" s="130"/>
      <c r="H134" s="132" t="s">
        <v>202</v>
      </c>
      <c r="I134" s="132"/>
      <c r="J134" s="37"/>
    </row>
    <row r="135" spans="2:10" s="60" customFormat="1" ht="4.2" customHeight="1" x14ac:dyDescent="0.25">
      <c r="B135" s="58"/>
      <c r="C135" s="59"/>
      <c r="D135" s="59"/>
      <c r="E135" s="59"/>
      <c r="F135" s="59"/>
      <c r="H135" s="58"/>
      <c r="I135" s="58"/>
      <c r="J135" s="38"/>
    </row>
    <row r="136" spans="2:10" s="9" customFormat="1" ht="19.5" customHeight="1" x14ac:dyDescent="0.3">
      <c r="B136" s="63" t="s">
        <v>85</v>
      </c>
      <c r="C136" s="129"/>
      <c r="D136" s="129"/>
      <c r="E136" s="31" t="str">
        <f>IF(C136="","",",")</f>
        <v/>
      </c>
      <c r="F136" s="37"/>
      <c r="H136" s="37"/>
      <c r="J136" s="52"/>
    </row>
    <row r="137" spans="2:10" s="9" customFormat="1" ht="19.5" customHeight="1" x14ac:dyDescent="0.25">
      <c r="B137" s="57" t="s">
        <v>19</v>
      </c>
      <c r="C137" s="130"/>
      <c r="D137" s="130"/>
      <c r="E137" s="130"/>
      <c r="F137" s="130"/>
      <c r="H137" s="132" t="s">
        <v>202</v>
      </c>
      <c r="I137" s="132"/>
      <c r="J137" s="37"/>
    </row>
    <row r="138" spans="2:10" s="60" customFormat="1" ht="4.2" customHeight="1" x14ac:dyDescent="0.25">
      <c r="B138" s="58"/>
      <c r="C138" s="59"/>
      <c r="D138" s="59"/>
      <c r="E138" s="59"/>
      <c r="F138" s="59"/>
      <c r="H138" s="58"/>
      <c r="I138" s="58"/>
      <c r="J138" s="38"/>
    </row>
    <row r="139" spans="2:10" s="9" customFormat="1" ht="19.5" customHeight="1" x14ac:dyDescent="0.3">
      <c r="B139" s="63" t="s">
        <v>86</v>
      </c>
      <c r="C139" s="129"/>
      <c r="D139" s="129"/>
      <c r="E139" s="31" t="str">
        <f>IF(C139="","",",")</f>
        <v/>
      </c>
      <c r="F139" s="37"/>
      <c r="H139" s="37"/>
      <c r="J139" s="52"/>
    </row>
    <row r="140" spans="2:10" s="9" customFormat="1" ht="19.5" customHeight="1" x14ac:dyDescent="0.25">
      <c r="B140" s="57" t="s">
        <v>19</v>
      </c>
      <c r="C140" s="130"/>
      <c r="D140" s="130"/>
      <c r="E140" s="130"/>
      <c r="F140" s="130"/>
      <c r="H140" s="132" t="s">
        <v>202</v>
      </c>
      <c r="I140" s="132"/>
      <c r="J140" s="37"/>
    </row>
    <row r="141" spans="2:10" s="60" customFormat="1" ht="4.2" customHeight="1" x14ac:dyDescent="0.25">
      <c r="B141" s="58"/>
      <c r="C141" s="59"/>
      <c r="D141" s="59"/>
      <c r="E141" s="59"/>
      <c r="F141" s="59"/>
      <c r="H141" s="58"/>
      <c r="I141" s="58"/>
      <c r="J141" s="38"/>
    </row>
    <row r="142" spans="2:10" s="9" customFormat="1" ht="19.5" customHeight="1" x14ac:dyDescent="0.3">
      <c r="B142" s="63" t="s">
        <v>87</v>
      </c>
      <c r="C142" s="129"/>
      <c r="D142" s="129"/>
      <c r="E142" s="31" t="str">
        <f>IF(C142="","",",")</f>
        <v/>
      </c>
      <c r="F142" s="37"/>
      <c r="H142" s="37"/>
      <c r="J142" s="52"/>
    </row>
    <row r="143" spans="2:10" s="9" customFormat="1" ht="19.5" customHeight="1" x14ac:dyDescent="0.25">
      <c r="B143" s="57" t="s">
        <v>19</v>
      </c>
      <c r="C143" s="130"/>
      <c r="D143" s="130"/>
      <c r="E143" s="130"/>
      <c r="F143" s="130"/>
      <c r="H143" s="132" t="s">
        <v>202</v>
      </c>
      <c r="I143" s="132"/>
      <c r="J143" s="37"/>
    </row>
    <row r="144" spans="2:10" s="60" customFormat="1" ht="4.2" customHeight="1" x14ac:dyDescent="0.25">
      <c r="B144" s="58"/>
      <c r="C144" s="59"/>
      <c r="D144" s="59"/>
      <c r="E144" s="59"/>
      <c r="F144" s="59"/>
      <c r="H144" s="58"/>
      <c r="I144" s="58"/>
      <c r="J144" s="38"/>
    </row>
    <row r="145" spans="2:10" s="9" customFormat="1" ht="19.5" customHeight="1" x14ac:dyDescent="0.3">
      <c r="B145" s="63" t="s">
        <v>88</v>
      </c>
      <c r="C145" s="129"/>
      <c r="D145" s="129"/>
      <c r="E145" s="31" t="str">
        <f>IF(C145="","",",")</f>
        <v/>
      </c>
      <c r="F145" s="37"/>
      <c r="H145" s="37"/>
      <c r="J145" s="52"/>
    </row>
    <row r="146" spans="2:10" s="9" customFormat="1" ht="19.5" customHeight="1" x14ac:dyDescent="0.25">
      <c r="B146" s="57" t="s">
        <v>19</v>
      </c>
      <c r="C146" s="130"/>
      <c r="D146" s="130"/>
      <c r="E146" s="130"/>
      <c r="F146" s="130"/>
      <c r="H146" s="132" t="s">
        <v>202</v>
      </c>
      <c r="I146" s="132"/>
      <c r="J146" s="37"/>
    </row>
    <row r="147" spans="2:10" s="60" customFormat="1" ht="4.2" customHeight="1" x14ac:dyDescent="0.25">
      <c r="B147" s="58"/>
      <c r="C147" s="59"/>
      <c r="D147" s="59"/>
      <c r="E147" s="59"/>
      <c r="F147" s="59"/>
      <c r="H147" s="58"/>
      <c r="I147" s="58"/>
      <c r="J147" s="38"/>
    </row>
    <row r="148" spans="2:10" s="9" customFormat="1" ht="19.5" customHeight="1" x14ac:dyDescent="0.3">
      <c r="B148" s="63" t="s">
        <v>89</v>
      </c>
      <c r="C148" s="129"/>
      <c r="D148" s="129"/>
      <c r="E148" s="31" t="str">
        <f>IF(C148="","",",")</f>
        <v/>
      </c>
      <c r="F148" s="37"/>
      <c r="H148" s="37"/>
      <c r="J148" s="52"/>
    </row>
    <row r="149" spans="2:10" s="9" customFormat="1" ht="19.5" customHeight="1" x14ac:dyDescent="0.25">
      <c r="B149" s="57" t="s">
        <v>19</v>
      </c>
      <c r="C149" s="130"/>
      <c r="D149" s="130"/>
      <c r="E149" s="130"/>
      <c r="F149" s="130"/>
      <c r="H149" s="132" t="s">
        <v>202</v>
      </c>
      <c r="I149" s="132"/>
      <c r="J149" s="37"/>
    </row>
    <row r="150" spans="2:10" s="60" customFormat="1" ht="4.2" customHeight="1" x14ac:dyDescent="0.25">
      <c r="B150" s="58"/>
      <c r="C150" s="59"/>
      <c r="D150" s="59"/>
      <c r="E150" s="59"/>
      <c r="F150" s="59"/>
      <c r="H150" s="58"/>
      <c r="I150" s="58"/>
      <c r="J150" s="38"/>
    </row>
    <row r="151" spans="2:10" s="9" customFormat="1" ht="19.5" customHeight="1" x14ac:dyDescent="0.3">
      <c r="B151" s="63" t="s">
        <v>90</v>
      </c>
      <c r="C151" s="129"/>
      <c r="D151" s="129"/>
      <c r="E151" s="31" t="str">
        <f>IF(C151="","",",")</f>
        <v/>
      </c>
      <c r="F151" s="37"/>
      <c r="H151" s="37"/>
      <c r="J151" s="52"/>
    </row>
    <row r="152" spans="2:10" s="9" customFormat="1" ht="19.5" customHeight="1" x14ac:dyDescent="0.25">
      <c r="B152" s="57" t="s">
        <v>19</v>
      </c>
      <c r="C152" s="130"/>
      <c r="D152" s="130"/>
      <c r="E152" s="130"/>
      <c r="F152" s="130"/>
      <c r="H152" s="132" t="s">
        <v>202</v>
      </c>
      <c r="I152" s="132"/>
      <c r="J152" s="37"/>
    </row>
    <row r="153" spans="2:10" s="60" customFormat="1" ht="4.2" customHeight="1" x14ac:dyDescent="0.25">
      <c r="B153" s="58"/>
      <c r="C153" s="59"/>
      <c r="D153" s="59"/>
      <c r="E153" s="59"/>
      <c r="F153" s="59"/>
      <c r="H153" s="58"/>
      <c r="I153" s="58"/>
      <c r="J153" s="38"/>
    </row>
    <row r="154" spans="2:10" s="9" customFormat="1" ht="19.5" customHeight="1" x14ac:dyDescent="0.3">
      <c r="B154" s="63" t="s">
        <v>91</v>
      </c>
      <c r="C154" s="129"/>
      <c r="D154" s="129"/>
      <c r="E154" s="31" t="str">
        <f>IF(C154="","",",")</f>
        <v/>
      </c>
      <c r="F154" s="37"/>
      <c r="H154" s="37"/>
      <c r="J154" s="52"/>
    </row>
    <row r="155" spans="2:10" s="9" customFormat="1" ht="19.5" customHeight="1" x14ac:dyDescent="0.25">
      <c r="B155" s="57" t="s">
        <v>19</v>
      </c>
      <c r="C155" s="130"/>
      <c r="D155" s="130"/>
      <c r="E155" s="130"/>
      <c r="F155" s="130"/>
      <c r="H155" s="132" t="s">
        <v>202</v>
      </c>
      <c r="I155" s="132"/>
      <c r="J155" s="37"/>
    </row>
    <row r="156" spans="2:10" s="60" customFormat="1" ht="4.2" customHeight="1" x14ac:dyDescent="0.25">
      <c r="B156" s="58"/>
      <c r="C156" s="59"/>
      <c r="D156" s="59"/>
      <c r="E156" s="59"/>
      <c r="F156" s="59"/>
      <c r="H156" s="58"/>
      <c r="I156" s="58"/>
      <c r="J156" s="38"/>
    </row>
    <row r="157" spans="2:10" s="9" customFormat="1" ht="19.5" customHeight="1" x14ac:dyDescent="0.3">
      <c r="B157" s="63" t="s">
        <v>92</v>
      </c>
      <c r="C157" s="129"/>
      <c r="D157" s="129"/>
      <c r="E157" s="31" t="str">
        <f>IF(C157="","",",")</f>
        <v/>
      </c>
      <c r="F157" s="37"/>
      <c r="H157" s="37"/>
      <c r="J157" s="52"/>
    </row>
    <row r="158" spans="2:10" s="9" customFormat="1" ht="19.5" customHeight="1" x14ac:dyDescent="0.25">
      <c r="B158" s="57" t="s">
        <v>19</v>
      </c>
      <c r="C158" s="130"/>
      <c r="D158" s="130"/>
      <c r="E158" s="130"/>
      <c r="F158" s="130"/>
      <c r="H158" s="132" t="s">
        <v>202</v>
      </c>
      <c r="I158" s="132"/>
      <c r="J158" s="37"/>
    </row>
    <row r="159" spans="2:10" s="60" customFormat="1" ht="4.2" customHeight="1" x14ac:dyDescent="0.25">
      <c r="B159" s="58"/>
      <c r="C159" s="59"/>
      <c r="D159" s="59"/>
      <c r="E159" s="59"/>
      <c r="F159" s="59"/>
      <c r="H159" s="58"/>
      <c r="I159" s="58"/>
      <c r="J159" s="38"/>
    </row>
    <row r="160" spans="2:10" s="9" customFormat="1" ht="19.5" customHeight="1" x14ac:dyDescent="0.3">
      <c r="B160" s="63" t="s">
        <v>93</v>
      </c>
      <c r="C160" s="129"/>
      <c r="D160" s="129"/>
      <c r="E160" s="31" t="str">
        <f>IF(C160="","",",")</f>
        <v/>
      </c>
      <c r="F160" s="37"/>
      <c r="H160" s="37"/>
      <c r="J160" s="52"/>
    </row>
    <row r="161" spans="2:10" s="9" customFormat="1" ht="19.5" customHeight="1" x14ac:dyDescent="0.25">
      <c r="B161" s="57" t="s">
        <v>19</v>
      </c>
      <c r="C161" s="130"/>
      <c r="D161" s="130"/>
      <c r="E161" s="130"/>
      <c r="F161" s="130"/>
      <c r="H161" s="132" t="s">
        <v>202</v>
      </c>
      <c r="I161" s="132"/>
      <c r="J161" s="37"/>
    </row>
    <row r="162" spans="2:10" s="60" customFormat="1" ht="4.2" customHeight="1" x14ac:dyDescent="0.25">
      <c r="B162" s="58"/>
      <c r="C162" s="59"/>
      <c r="D162" s="59"/>
      <c r="E162" s="59"/>
      <c r="F162" s="59"/>
      <c r="H162" s="58"/>
      <c r="I162" s="58"/>
      <c r="J162" s="38"/>
    </row>
    <row r="163" spans="2:10" s="9" customFormat="1" ht="19.5" customHeight="1" x14ac:dyDescent="0.3">
      <c r="B163" s="63" t="s">
        <v>94</v>
      </c>
      <c r="C163" s="129"/>
      <c r="D163" s="129"/>
      <c r="E163" s="31" t="str">
        <f>IF(C163="","",",")</f>
        <v/>
      </c>
      <c r="F163" s="37"/>
      <c r="H163" s="37"/>
      <c r="J163" s="52"/>
    </row>
    <row r="164" spans="2:10" s="9" customFormat="1" ht="19.5" customHeight="1" x14ac:dyDescent="0.25">
      <c r="B164" s="57" t="s">
        <v>19</v>
      </c>
      <c r="C164" s="130"/>
      <c r="D164" s="130"/>
      <c r="E164" s="130"/>
      <c r="F164" s="130"/>
      <c r="H164" s="132" t="s">
        <v>202</v>
      </c>
      <c r="I164" s="132"/>
      <c r="J164" s="37"/>
    </row>
    <row r="165" spans="2:10" s="60" customFormat="1" ht="4.2" customHeight="1" x14ac:dyDescent="0.25">
      <c r="B165" s="58"/>
      <c r="C165" s="59"/>
      <c r="D165" s="59"/>
      <c r="E165" s="59"/>
      <c r="F165" s="59"/>
      <c r="H165" s="58"/>
      <c r="I165" s="58"/>
      <c r="J165" s="38"/>
    </row>
    <row r="166" spans="2:10" s="9" customFormat="1" ht="19.5" customHeight="1" x14ac:dyDescent="0.3">
      <c r="B166" s="63" t="s">
        <v>95</v>
      </c>
      <c r="C166" s="129"/>
      <c r="D166" s="129"/>
      <c r="E166" s="31" t="str">
        <f>IF(C166="","",",")</f>
        <v/>
      </c>
      <c r="F166" s="37"/>
      <c r="H166" s="37"/>
      <c r="J166" s="52"/>
    </row>
    <row r="167" spans="2:10" s="9" customFormat="1" ht="19.5" customHeight="1" x14ac:dyDescent="0.25">
      <c r="B167" s="57" t="s">
        <v>19</v>
      </c>
      <c r="C167" s="130"/>
      <c r="D167" s="130"/>
      <c r="E167" s="130"/>
      <c r="F167" s="130"/>
      <c r="H167" s="132" t="s">
        <v>202</v>
      </c>
      <c r="I167" s="132"/>
      <c r="J167" s="37"/>
    </row>
    <row r="168" spans="2:10" s="60" customFormat="1" ht="4.2" customHeight="1" x14ac:dyDescent="0.25">
      <c r="B168" s="58"/>
      <c r="C168" s="59"/>
      <c r="D168" s="59"/>
      <c r="E168" s="59"/>
      <c r="F168" s="59"/>
      <c r="H168" s="58"/>
      <c r="I168" s="58"/>
      <c r="J168" s="38"/>
    </row>
    <row r="169" spans="2:10" s="9" customFormat="1" ht="19.5" customHeight="1" x14ac:dyDescent="0.3">
      <c r="B169" s="63" t="s">
        <v>96</v>
      </c>
      <c r="C169" s="129"/>
      <c r="D169" s="129"/>
      <c r="E169" s="31" t="str">
        <f>IF(C169="","",",")</f>
        <v/>
      </c>
      <c r="F169" s="37"/>
      <c r="H169" s="37"/>
      <c r="J169" s="52"/>
    </row>
    <row r="170" spans="2:10" s="9" customFormat="1" ht="19.5" customHeight="1" x14ac:dyDescent="0.25">
      <c r="B170" s="57" t="s">
        <v>19</v>
      </c>
      <c r="C170" s="130"/>
      <c r="D170" s="130"/>
      <c r="E170" s="130"/>
      <c r="F170" s="130"/>
      <c r="H170" s="132" t="s">
        <v>202</v>
      </c>
      <c r="I170" s="132"/>
      <c r="J170" s="37"/>
    </row>
    <row r="171" spans="2:10" s="60" customFormat="1" ht="4.2" customHeight="1" x14ac:dyDescent="0.25">
      <c r="B171" s="58"/>
      <c r="C171" s="59"/>
      <c r="D171" s="59"/>
      <c r="E171" s="59"/>
      <c r="F171" s="59"/>
      <c r="H171" s="58"/>
      <c r="I171" s="58"/>
      <c r="J171" s="38"/>
    </row>
    <row r="172" spans="2:10" s="9" customFormat="1" ht="19.5" customHeight="1" x14ac:dyDescent="0.3">
      <c r="B172" s="63" t="s">
        <v>97</v>
      </c>
      <c r="C172" s="129"/>
      <c r="D172" s="129"/>
      <c r="E172" s="31" t="str">
        <f>IF(C172="","",",")</f>
        <v/>
      </c>
      <c r="F172" s="37"/>
      <c r="H172" s="37"/>
      <c r="J172" s="52"/>
    </row>
    <row r="173" spans="2:10" s="9" customFormat="1" ht="19.5" customHeight="1" x14ac:dyDescent="0.25">
      <c r="B173" s="57" t="s">
        <v>19</v>
      </c>
      <c r="C173" s="130"/>
      <c r="D173" s="130"/>
      <c r="E173" s="130"/>
      <c r="F173" s="130"/>
      <c r="H173" s="132" t="s">
        <v>202</v>
      </c>
      <c r="I173" s="132"/>
      <c r="J173" s="37"/>
    </row>
    <row r="174" spans="2:10" s="60" customFormat="1" ht="4.2" customHeight="1" x14ac:dyDescent="0.25">
      <c r="B174" s="58"/>
      <c r="C174" s="59"/>
      <c r="D174" s="59"/>
      <c r="E174" s="59"/>
      <c r="F174" s="59"/>
      <c r="H174" s="58"/>
      <c r="I174" s="58"/>
      <c r="J174" s="38"/>
    </row>
    <row r="175" spans="2:10" s="9" customFormat="1" ht="19.5" customHeight="1" x14ac:dyDescent="0.3">
      <c r="B175" s="63" t="s">
        <v>98</v>
      </c>
      <c r="C175" s="129"/>
      <c r="D175" s="129"/>
      <c r="E175" s="31" t="str">
        <f>IF(C175="","",",")</f>
        <v/>
      </c>
      <c r="F175" s="37"/>
      <c r="H175" s="37"/>
      <c r="J175" s="52"/>
    </row>
    <row r="176" spans="2:10" s="9" customFormat="1" ht="19.5" customHeight="1" x14ac:dyDescent="0.25">
      <c r="B176" s="57" t="s">
        <v>19</v>
      </c>
      <c r="C176" s="130"/>
      <c r="D176" s="130"/>
      <c r="E176" s="130"/>
      <c r="F176" s="130"/>
      <c r="H176" s="132" t="s">
        <v>202</v>
      </c>
      <c r="I176" s="132"/>
      <c r="J176" s="37"/>
    </row>
    <row r="177" spans="2:10" s="60" customFormat="1" ht="4.2" customHeight="1" x14ac:dyDescent="0.25">
      <c r="B177" s="58"/>
      <c r="C177" s="59"/>
      <c r="D177" s="59"/>
      <c r="E177" s="59"/>
      <c r="F177" s="59"/>
      <c r="H177" s="58"/>
      <c r="I177" s="58"/>
      <c r="J177" s="38"/>
    </row>
    <row r="178" spans="2:10" s="9" customFormat="1" ht="19.5" customHeight="1" x14ac:dyDescent="0.3">
      <c r="B178" s="63" t="s">
        <v>99</v>
      </c>
      <c r="C178" s="129"/>
      <c r="D178" s="129"/>
      <c r="E178" s="31" t="str">
        <f>IF(C178="","",",")</f>
        <v/>
      </c>
      <c r="F178" s="37"/>
      <c r="H178" s="37"/>
      <c r="J178" s="52"/>
    </row>
    <row r="179" spans="2:10" s="9" customFormat="1" ht="19.5" customHeight="1" x14ac:dyDescent="0.25">
      <c r="B179" s="57" t="s">
        <v>19</v>
      </c>
      <c r="C179" s="130"/>
      <c r="D179" s="130"/>
      <c r="E179" s="130"/>
      <c r="F179" s="130"/>
      <c r="H179" s="132" t="s">
        <v>202</v>
      </c>
      <c r="I179" s="132"/>
      <c r="J179" s="37"/>
    </row>
    <row r="180" spans="2:10" s="60" customFormat="1" ht="4.2" customHeight="1" x14ac:dyDescent="0.25">
      <c r="B180" s="58"/>
      <c r="C180" s="59"/>
      <c r="D180" s="59"/>
      <c r="E180" s="59"/>
      <c r="F180" s="59"/>
      <c r="H180" s="58"/>
      <c r="I180" s="58"/>
      <c r="J180" s="38"/>
    </row>
    <row r="181" spans="2:10" s="9" customFormat="1" ht="19.5" customHeight="1" x14ac:dyDescent="0.3">
      <c r="B181" s="63" t="s">
        <v>102</v>
      </c>
      <c r="C181" s="129"/>
      <c r="D181" s="129"/>
      <c r="E181" s="31" t="str">
        <f>IF(C181="","",",")</f>
        <v/>
      </c>
      <c r="F181" s="37"/>
      <c r="H181" s="37"/>
      <c r="J181" s="52"/>
    </row>
    <row r="182" spans="2:10" s="9" customFormat="1" ht="19.5" customHeight="1" x14ac:dyDescent="0.25">
      <c r="B182" s="57" t="s">
        <v>19</v>
      </c>
      <c r="C182" s="130"/>
      <c r="D182" s="130"/>
      <c r="E182" s="130"/>
      <c r="F182" s="130"/>
      <c r="H182" s="132" t="s">
        <v>202</v>
      </c>
      <c r="I182" s="132"/>
      <c r="J182" s="37"/>
    </row>
    <row r="183" spans="2:10" s="60" customFormat="1" ht="4.2" customHeight="1" x14ac:dyDescent="0.25">
      <c r="B183" s="58"/>
      <c r="C183" s="59"/>
      <c r="D183" s="59"/>
      <c r="E183" s="59"/>
      <c r="F183" s="59"/>
      <c r="H183" s="58"/>
      <c r="I183" s="58"/>
      <c r="J183" s="38"/>
    </row>
    <row r="184" spans="2:10" s="9" customFormat="1" ht="19.5" customHeight="1" x14ac:dyDescent="0.3">
      <c r="B184" s="63" t="s">
        <v>103</v>
      </c>
      <c r="C184" s="129"/>
      <c r="D184" s="129"/>
      <c r="E184" s="31" t="str">
        <f>IF(C184="","",",")</f>
        <v/>
      </c>
      <c r="F184" s="37"/>
      <c r="H184" s="37"/>
      <c r="J184" s="52"/>
    </row>
    <row r="185" spans="2:10" s="9" customFormat="1" ht="19.5" customHeight="1" x14ac:dyDescent="0.25">
      <c r="B185" s="57" t="s">
        <v>19</v>
      </c>
      <c r="C185" s="130"/>
      <c r="D185" s="130"/>
      <c r="E185" s="130"/>
      <c r="F185" s="130"/>
      <c r="H185" s="132" t="s">
        <v>202</v>
      </c>
      <c r="I185" s="132"/>
      <c r="J185" s="37"/>
    </row>
    <row r="186" spans="2:10" s="60" customFormat="1" ht="4.2" customHeight="1" x14ac:dyDescent="0.25">
      <c r="B186" s="58"/>
      <c r="C186" s="59"/>
      <c r="D186" s="59"/>
      <c r="E186" s="59"/>
      <c r="F186" s="59"/>
      <c r="H186" s="58"/>
      <c r="I186" s="58"/>
      <c r="J186" s="38"/>
    </row>
    <row r="187" spans="2:10" s="9" customFormat="1" ht="19.5" customHeight="1" x14ac:dyDescent="0.3">
      <c r="B187" s="63" t="s">
        <v>104</v>
      </c>
      <c r="C187" s="129"/>
      <c r="D187" s="129"/>
      <c r="E187" s="31" t="str">
        <f>IF(C187="","",",")</f>
        <v/>
      </c>
      <c r="F187" s="37"/>
      <c r="H187" s="37"/>
      <c r="J187" s="52"/>
    </row>
    <row r="188" spans="2:10" s="9" customFormat="1" ht="19.5" customHeight="1" x14ac:dyDescent="0.25">
      <c r="B188" s="57" t="s">
        <v>19</v>
      </c>
      <c r="C188" s="130"/>
      <c r="D188" s="130"/>
      <c r="E188" s="130"/>
      <c r="F188" s="130"/>
      <c r="H188" s="132" t="s">
        <v>202</v>
      </c>
      <c r="I188" s="132"/>
      <c r="J188" s="37"/>
    </row>
    <row r="189" spans="2:10" s="60" customFormat="1" ht="4.2" customHeight="1" x14ac:dyDescent="0.25">
      <c r="B189" s="58"/>
      <c r="C189" s="59"/>
      <c r="D189" s="59"/>
      <c r="E189" s="59"/>
      <c r="F189" s="59"/>
      <c r="H189" s="58"/>
      <c r="I189" s="58"/>
      <c r="J189" s="38"/>
    </row>
    <row r="190" spans="2:10" s="9" customFormat="1" ht="19.2" customHeight="1" x14ac:dyDescent="0.3">
      <c r="B190" s="63" t="s">
        <v>105</v>
      </c>
      <c r="C190" s="129"/>
      <c r="D190" s="129"/>
      <c r="E190" s="31" t="str">
        <f>IF(C190="","",",")</f>
        <v/>
      </c>
      <c r="F190" s="37"/>
      <c r="H190" s="37"/>
      <c r="J190" s="52"/>
    </row>
    <row r="191" spans="2:10" s="9" customFormat="1" ht="19.5" customHeight="1" x14ac:dyDescent="0.25">
      <c r="B191" s="57" t="s">
        <v>19</v>
      </c>
      <c r="C191" s="130"/>
      <c r="D191" s="130"/>
      <c r="E191" s="130"/>
      <c r="F191" s="130"/>
      <c r="H191" s="132" t="s">
        <v>202</v>
      </c>
      <c r="I191" s="132"/>
      <c r="J191" s="37"/>
    </row>
  </sheetData>
  <sheetProtection sheet="1" objects="1" scenarios="1" selectLockedCells="1"/>
  <mergeCells count="183">
    <mergeCell ref="C188:F188"/>
    <mergeCell ref="C191:F191"/>
    <mergeCell ref="C83:F83"/>
    <mergeCell ref="C86:F86"/>
    <mergeCell ref="C89:F89"/>
    <mergeCell ref="C92:F92"/>
    <mergeCell ref="C91:D91"/>
    <mergeCell ref="C176:F176"/>
    <mergeCell ref="C145:D145"/>
    <mergeCell ref="C109:D109"/>
    <mergeCell ref="C155:F155"/>
    <mergeCell ref="C158:F158"/>
    <mergeCell ref="C161:F161"/>
    <mergeCell ref="C164:F164"/>
    <mergeCell ref="C136:D136"/>
    <mergeCell ref="C118:D118"/>
    <mergeCell ref="C100:D100"/>
    <mergeCell ref="C154:D154"/>
    <mergeCell ref="C157:D157"/>
    <mergeCell ref="C160:D160"/>
    <mergeCell ref="C163:D163"/>
    <mergeCell ref="C166:D166"/>
    <mergeCell ref="C169:D169"/>
    <mergeCell ref="C190:D190"/>
    <mergeCell ref="H188:I188"/>
    <mergeCell ref="H191:I191"/>
    <mergeCell ref="C35:F35"/>
    <mergeCell ref="C14:F14"/>
    <mergeCell ref="C17:F17"/>
    <mergeCell ref="C20:F20"/>
    <mergeCell ref="C23:F23"/>
    <mergeCell ref="C26:F26"/>
    <mergeCell ref="H179:I179"/>
    <mergeCell ref="H182:I182"/>
    <mergeCell ref="H185:I185"/>
    <mergeCell ref="H167:I167"/>
    <mergeCell ref="H170:I170"/>
    <mergeCell ref="H173:I173"/>
    <mergeCell ref="H176:I176"/>
    <mergeCell ref="C167:F167"/>
    <mergeCell ref="C170:F170"/>
    <mergeCell ref="C173:F173"/>
    <mergeCell ref="C172:D172"/>
    <mergeCell ref="C175:D175"/>
    <mergeCell ref="H155:I155"/>
    <mergeCell ref="H158:I158"/>
    <mergeCell ref="H161:I161"/>
    <mergeCell ref="H164:I164"/>
    <mergeCell ref="H146:I146"/>
    <mergeCell ref="H149:I149"/>
    <mergeCell ref="H152:I152"/>
    <mergeCell ref="C146:F146"/>
    <mergeCell ref="C149:F149"/>
    <mergeCell ref="C152:F152"/>
    <mergeCell ref="H137:I137"/>
    <mergeCell ref="H140:I140"/>
    <mergeCell ref="H143:I143"/>
    <mergeCell ref="C137:F137"/>
    <mergeCell ref="C140:F140"/>
    <mergeCell ref="C143:F143"/>
    <mergeCell ref="C142:D142"/>
    <mergeCell ref="C139:D139"/>
    <mergeCell ref="C148:D148"/>
    <mergeCell ref="C151:D151"/>
    <mergeCell ref="H128:I128"/>
    <mergeCell ref="H131:I131"/>
    <mergeCell ref="H134:I134"/>
    <mergeCell ref="C128:F128"/>
    <mergeCell ref="C131:F131"/>
    <mergeCell ref="C134:F134"/>
    <mergeCell ref="C133:D133"/>
    <mergeCell ref="H119:I119"/>
    <mergeCell ref="H122:I122"/>
    <mergeCell ref="H125:I125"/>
    <mergeCell ref="C119:F119"/>
    <mergeCell ref="C122:F122"/>
    <mergeCell ref="C125:F125"/>
    <mergeCell ref="C124:D124"/>
    <mergeCell ref="C127:D127"/>
    <mergeCell ref="C121:D121"/>
    <mergeCell ref="C130:D130"/>
    <mergeCell ref="H110:I110"/>
    <mergeCell ref="H113:I113"/>
    <mergeCell ref="H116:I116"/>
    <mergeCell ref="C110:F110"/>
    <mergeCell ref="C113:F113"/>
    <mergeCell ref="C116:F116"/>
    <mergeCell ref="C112:D112"/>
    <mergeCell ref="C115:D115"/>
    <mergeCell ref="H101:I101"/>
    <mergeCell ref="H104:I104"/>
    <mergeCell ref="H107:I107"/>
    <mergeCell ref="C101:F101"/>
    <mergeCell ref="C104:F104"/>
    <mergeCell ref="C107:F107"/>
    <mergeCell ref="C106:D106"/>
    <mergeCell ref="C103:D103"/>
    <mergeCell ref="H92:I92"/>
    <mergeCell ref="H95:I95"/>
    <mergeCell ref="C58:D58"/>
    <mergeCell ref="C79:D79"/>
    <mergeCell ref="C82:D82"/>
    <mergeCell ref="C61:D61"/>
    <mergeCell ref="C80:F80"/>
    <mergeCell ref="H98:I98"/>
    <mergeCell ref="C95:F95"/>
    <mergeCell ref="C98:F98"/>
    <mergeCell ref="H80:I80"/>
    <mergeCell ref="H83:I83"/>
    <mergeCell ref="H86:I86"/>
    <mergeCell ref="H89:I89"/>
    <mergeCell ref="C88:D88"/>
    <mergeCell ref="C97:D97"/>
    <mergeCell ref="C94:D94"/>
    <mergeCell ref="H20:I20"/>
    <mergeCell ref="H23:I23"/>
    <mergeCell ref="H26:I26"/>
    <mergeCell ref="H14:I14"/>
    <mergeCell ref="H17:I17"/>
    <mergeCell ref="H47:I47"/>
    <mergeCell ref="H50:I50"/>
    <mergeCell ref="H53:I53"/>
    <mergeCell ref="C47:F47"/>
    <mergeCell ref="C50:F50"/>
    <mergeCell ref="C53:F53"/>
    <mergeCell ref="H38:I38"/>
    <mergeCell ref="H41:I41"/>
    <mergeCell ref="H44:I44"/>
    <mergeCell ref="C38:F38"/>
    <mergeCell ref="C41:F41"/>
    <mergeCell ref="C44:F44"/>
    <mergeCell ref="C43:D43"/>
    <mergeCell ref="C46:D46"/>
    <mergeCell ref="C37:D37"/>
    <mergeCell ref="C40:D40"/>
    <mergeCell ref="H29:I29"/>
    <mergeCell ref="H32:I32"/>
    <mergeCell ref="H35:I35"/>
    <mergeCell ref="C29:F29"/>
    <mergeCell ref="C32:F32"/>
    <mergeCell ref="H68:I68"/>
    <mergeCell ref="H71:I71"/>
    <mergeCell ref="H74:I74"/>
    <mergeCell ref="H77:I77"/>
    <mergeCell ref="C68:F68"/>
    <mergeCell ref="C71:F71"/>
    <mergeCell ref="C74:F74"/>
    <mergeCell ref="C77:F77"/>
    <mergeCell ref="H56:I56"/>
    <mergeCell ref="H59:I59"/>
    <mergeCell ref="H62:I62"/>
    <mergeCell ref="H65:I65"/>
    <mergeCell ref="C56:F56"/>
    <mergeCell ref="C59:F59"/>
    <mergeCell ref="C62:F62"/>
    <mergeCell ref="C64:D64"/>
    <mergeCell ref="C65:F65"/>
    <mergeCell ref="C67:D67"/>
    <mergeCell ref="C70:D70"/>
    <mergeCell ref="C178:D178"/>
    <mergeCell ref="C181:D181"/>
    <mergeCell ref="C184:D184"/>
    <mergeCell ref="C187:D187"/>
    <mergeCell ref="C179:F179"/>
    <mergeCell ref="C182:F182"/>
    <mergeCell ref="C185:F185"/>
    <mergeCell ref="C6:F6"/>
    <mergeCell ref="B10:J10"/>
    <mergeCell ref="C8:H8"/>
    <mergeCell ref="C85:D85"/>
    <mergeCell ref="C73:D73"/>
    <mergeCell ref="C76:D76"/>
    <mergeCell ref="C13:D13"/>
    <mergeCell ref="C16:D16"/>
    <mergeCell ref="C19:D19"/>
    <mergeCell ref="C22:D22"/>
    <mergeCell ref="C25:D25"/>
    <mergeCell ref="C28:D28"/>
    <mergeCell ref="C31:D31"/>
    <mergeCell ref="C34:D34"/>
    <mergeCell ref="C49:D49"/>
    <mergeCell ref="C52:D52"/>
    <mergeCell ref="C55:D55"/>
  </mergeCells>
  <phoneticPr fontId="1" type="noConversion"/>
  <hyperlinks>
    <hyperlink ref="K1" location="Startseite" display="zurück zur Hauptseite" xr:uid="{657A70F8-ECAB-40D1-87AF-4EBF693D9D12}"/>
    <hyperlink ref="K3" location="'DSGVO SR Ausdruck'!A1" display="nächste Seite" xr:uid="{27567835-3B4D-41F1-8CAC-DED47CE6A1CC}"/>
    <hyperlink ref="K5" location="'E-Mail Aktuell'!A1" display="vorherige Seite" xr:uid="{A3FF7968-5439-46BA-9444-32D479CE7BD5}"/>
  </hyperlinks>
  <pageMargins left="0.31496062992125984" right="0.39370078740157483" top="0.78740157480314965" bottom="0.39370078740157483" header="0.39370078740157483" footer="0.39370078740157483"/>
  <pageSetup paperSize="9" fitToHeight="0" orientation="portrait" blackAndWhite="1" r:id="rId1"/>
  <headerFooter alignWithMargins="0">
    <oddHeader>&amp;L&amp;22HBV-Meldebogen Saison 2026/27</oddHeader>
    <oddFooter>&amp;CSeite &amp;P von &amp;N</oddFooter>
  </headerFooter>
  <rowBreaks count="3" manualBreakCount="3">
    <brk id="57" max="9" man="1"/>
    <brk id="102" max="16383" man="1"/>
    <brk id="147"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4A6D4-E0B1-47B2-9241-F13F41BF9910}">
  <sheetPr>
    <pageSetUpPr fitToPage="1"/>
  </sheetPr>
  <dimension ref="A1:K56"/>
  <sheetViews>
    <sheetView showGridLines="0" zoomScaleNormal="100" workbookViewId="0">
      <selection activeCell="C8" sqref="C8:G8"/>
    </sheetView>
  </sheetViews>
  <sheetFormatPr baseColWidth="10" defaultColWidth="11.44140625" defaultRowHeight="15" x14ac:dyDescent="0.25"/>
  <cols>
    <col min="1" max="1" width="4.33203125" style="2" customWidth="1"/>
    <col min="2" max="2" width="18.109375" style="2" customWidth="1"/>
    <col min="3" max="3" width="4.88671875" style="2" customWidth="1"/>
    <col min="4" max="6" width="11.44140625" style="2"/>
    <col min="7" max="7" width="5.5546875" style="2" customWidth="1"/>
    <col min="8" max="8" width="17.5546875" style="2" customWidth="1"/>
    <col min="9" max="9" width="10" style="2" customWidth="1"/>
    <col min="10" max="10" width="1.44140625" style="2" customWidth="1"/>
    <col min="11" max="11" width="22.5546875" style="2" bestFit="1" customWidth="1"/>
    <col min="12" max="16384" width="11.44140625" style="2"/>
  </cols>
  <sheetData>
    <row r="1" spans="1:11" x14ac:dyDescent="0.25">
      <c r="K1" s="29" t="s">
        <v>117</v>
      </c>
    </row>
    <row r="2" spans="1:11" ht="7.5" customHeight="1" x14ac:dyDescent="0.25">
      <c r="K2" s="18"/>
    </row>
    <row r="3" spans="1:11" ht="15.6" customHeight="1" x14ac:dyDescent="0.25">
      <c r="B3" s="121" t="s">
        <v>173</v>
      </c>
      <c r="C3" s="121"/>
      <c r="D3" s="121"/>
      <c r="E3" s="121"/>
      <c r="F3" s="121"/>
      <c r="G3" s="121"/>
      <c r="H3" s="121"/>
      <c r="K3" s="70" t="s">
        <v>387</v>
      </c>
    </row>
    <row r="4" spans="1:11" ht="7.5" customHeight="1" x14ac:dyDescent="0.25">
      <c r="B4" s="121"/>
      <c r="C4" s="121"/>
      <c r="D4" s="121"/>
      <c r="E4" s="121"/>
      <c r="F4" s="121"/>
      <c r="G4" s="121"/>
      <c r="H4" s="121"/>
      <c r="K4" s="16"/>
    </row>
    <row r="5" spans="1:11" x14ac:dyDescent="0.25">
      <c r="B5" s="121"/>
      <c r="C5" s="121"/>
      <c r="D5" s="121"/>
      <c r="E5" s="121"/>
      <c r="F5" s="121"/>
      <c r="G5" s="121"/>
      <c r="H5" s="121"/>
      <c r="K5" s="29" t="s">
        <v>119</v>
      </c>
    </row>
    <row r="7" spans="1:11" ht="9.75" hidden="1" customHeight="1" x14ac:dyDescent="0.25"/>
    <row r="8" spans="1:11" ht="28.2" x14ac:dyDescent="0.5">
      <c r="A8" s="50"/>
      <c r="B8" s="67" t="s">
        <v>263</v>
      </c>
      <c r="C8" s="113" t="s">
        <v>197</v>
      </c>
      <c r="D8" s="113"/>
      <c r="E8" s="113"/>
      <c r="F8" s="113"/>
      <c r="G8" s="113"/>
    </row>
    <row r="14" spans="1:11" ht="34.799999999999997" x14ac:dyDescent="0.25">
      <c r="A14" s="122" t="s">
        <v>175</v>
      </c>
      <c r="B14" s="122"/>
      <c r="C14" s="122"/>
      <c r="D14" s="122"/>
      <c r="E14" s="122"/>
      <c r="F14" s="122"/>
      <c r="G14" s="122"/>
      <c r="H14" s="122"/>
    </row>
    <row r="16" spans="1:11" ht="15" customHeight="1" x14ac:dyDescent="0.25">
      <c r="A16" s="123" t="s">
        <v>186</v>
      </c>
      <c r="B16" s="123"/>
      <c r="C16" s="123"/>
      <c r="D16" s="123"/>
      <c r="E16" s="123"/>
      <c r="F16" s="123"/>
      <c r="G16" s="123"/>
      <c r="H16" s="123"/>
      <c r="I16" s="123"/>
      <c r="J16" s="44"/>
    </row>
    <row r="17" spans="1:10" ht="15" customHeight="1" x14ac:dyDescent="0.25">
      <c r="A17" s="123"/>
      <c r="B17" s="123"/>
      <c r="C17" s="123"/>
      <c r="D17" s="123"/>
      <c r="E17" s="123"/>
      <c r="F17" s="123"/>
      <c r="G17" s="123"/>
      <c r="H17" s="123"/>
      <c r="I17" s="123"/>
      <c r="J17" s="44"/>
    </row>
    <row r="18" spans="1:10" ht="9" customHeight="1" x14ac:dyDescent="0.25">
      <c r="A18" s="123"/>
      <c r="B18" s="123"/>
      <c r="C18" s="123"/>
      <c r="D18" s="123"/>
      <c r="E18" s="123"/>
      <c r="F18" s="123"/>
      <c r="G18" s="123"/>
      <c r="H18" s="123"/>
      <c r="I18" s="123"/>
      <c r="J18" s="44"/>
    </row>
    <row r="20" spans="1:10" ht="15" customHeight="1" x14ac:dyDescent="0.25">
      <c r="A20" s="117" t="s">
        <v>176</v>
      </c>
      <c r="B20" s="117"/>
      <c r="C20" s="117"/>
      <c r="D20" s="117"/>
      <c r="E20" s="117"/>
      <c r="F20" s="117"/>
      <c r="G20" s="117"/>
      <c r="H20" s="117"/>
      <c r="I20" s="117"/>
      <c r="J20" s="45"/>
    </row>
    <row r="21" spans="1:10" x14ac:dyDescent="0.25">
      <c r="A21" s="117"/>
      <c r="B21" s="117"/>
      <c r="C21" s="117"/>
      <c r="D21" s="117"/>
      <c r="E21" s="117"/>
      <c r="F21" s="117"/>
      <c r="G21" s="117"/>
      <c r="H21" s="117"/>
      <c r="I21" s="117"/>
      <c r="J21" s="45"/>
    </row>
    <row r="22" spans="1:10" x14ac:dyDescent="0.25">
      <c r="A22" s="117"/>
      <c r="B22" s="117"/>
      <c r="C22" s="117"/>
      <c r="D22" s="117"/>
      <c r="E22" s="117"/>
      <c r="F22" s="117"/>
      <c r="G22" s="117"/>
      <c r="H22" s="117"/>
      <c r="I22" s="117"/>
      <c r="J22" s="45"/>
    </row>
    <row r="23" spans="1:10" x14ac:dyDescent="0.25">
      <c r="A23" s="117"/>
      <c r="B23" s="117"/>
      <c r="C23" s="117"/>
      <c r="D23" s="117"/>
      <c r="E23" s="117"/>
      <c r="F23" s="117"/>
      <c r="G23" s="117"/>
      <c r="H23" s="117"/>
      <c r="I23" s="117"/>
      <c r="J23" s="45"/>
    </row>
    <row r="24" spans="1:10" x14ac:dyDescent="0.25">
      <c r="A24" s="119" t="s">
        <v>191</v>
      </c>
      <c r="B24" s="119"/>
      <c r="C24" s="119"/>
      <c r="D24" s="119"/>
      <c r="E24" s="119"/>
      <c r="F24" s="119"/>
      <c r="G24" s="119"/>
      <c r="H24" s="119"/>
      <c r="I24" s="119"/>
      <c r="J24" s="46"/>
    </row>
    <row r="25" spans="1:10" x14ac:dyDescent="0.25">
      <c r="A25" s="119" t="s">
        <v>192</v>
      </c>
      <c r="B25" s="119"/>
      <c r="C25" s="119"/>
      <c r="D25" s="119"/>
      <c r="E25" s="119"/>
      <c r="F25" s="119"/>
      <c r="G25" s="119"/>
      <c r="H25" s="119"/>
      <c r="I25" s="119"/>
      <c r="J25" s="46"/>
    </row>
    <row r="26" spans="1:10" x14ac:dyDescent="0.25">
      <c r="A26" s="119" t="s">
        <v>193</v>
      </c>
      <c r="B26" s="119"/>
      <c r="C26" s="119"/>
      <c r="D26" s="119"/>
      <c r="E26" s="119"/>
      <c r="F26" s="119"/>
      <c r="G26" s="119"/>
      <c r="H26" s="119"/>
      <c r="I26" s="119"/>
      <c r="J26" s="46"/>
    </row>
    <row r="27" spans="1:10" x14ac:dyDescent="0.25">
      <c r="A27" s="119" t="s">
        <v>194</v>
      </c>
      <c r="B27" s="119"/>
      <c r="C27" s="119"/>
      <c r="D27" s="119"/>
      <c r="E27" s="119"/>
      <c r="F27" s="119"/>
      <c r="G27" s="119"/>
      <c r="H27" s="119"/>
      <c r="I27" s="119"/>
      <c r="J27" s="46"/>
    </row>
    <row r="28" spans="1:10" x14ac:dyDescent="0.25">
      <c r="A28" s="119" t="s">
        <v>195</v>
      </c>
      <c r="B28" s="119"/>
      <c r="C28" s="119"/>
      <c r="D28" s="119"/>
      <c r="E28" s="119"/>
      <c r="F28" s="119"/>
      <c r="G28" s="119"/>
      <c r="H28" s="119"/>
      <c r="I28" s="119"/>
      <c r="J28" s="46"/>
    </row>
    <row r="29" spans="1:10" x14ac:dyDescent="0.25">
      <c r="A29" s="119" t="s">
        <v>196</v>
      </c>
      <c r="B29" s="119"/>
      <c r="C29" s="119"/>
      <c r="D29" s="119"/>
      <c r="E29" s="119"/>
      <c r="F29" s="119"/>
      <c r="G29" s="119"/>
      <c r="H29" s="119"/>
      <c r="I29" s="119"/>
      <c r="J29" s="46"/>
    </row>
    <row r="30" spans="1:10" s="48" customFormat="1" ht="10.199999999999999" x14ac:dyDescent="0.2"/>
    <row r="31" spans="1:10" ht="15" customHeight="1" x14ac:dyDescent="0.25">
      <c r="A31" s="117" t="s">
        <v>177</v>
      </c>
      <c r="B31" s="117"/>
      <c r="C31" s="117"/>
      <c r="D31" s="117"/>
      <c r="E31" s="117"/>
      <c r="F31" s="117"/>
      <c r="G31" s="117"/>
      <c r="H31" s="117"/>
      <c r="I31" s="117"/>
      <c r="J31" s="45"/>
    </row>
    <row r="32" spans="1:10" x14ac:dyDescent="0.25">
      <c r="A32" s="117"/>
      <c r="B32" s="117"/>
      <c r="C32" s="117"/>
      <c r="D32" s="117"/>
      <c r="E32" s="117"/>
      <c r="F32" s="117"/>
      <c r="G32" s="117"/>
      <c r="H32" s="117"/>
      <c r="I32" s="117"/>
      <c r="J32" s="45"/>
    </row>
    <row r="33" spans="1:10" ht="12.6" customHeight="1" x14ac:dyDescent="0.25">
      <c r="A33" s="117"/>
      <c r="B33" s="117"/>
      <c r="C33" s="117"/>
      <c r="D33" s="117"/>
      <c r="E33" s="117"/>
      <c r="F33" s="117"/>
      <c r="G33" s="117"/>
      <c r="H33" s="117"/>
      <c r="I33" s="117"/>
      <c r="J33" s="45"/>
    </row>
    <row r="34" spans="1:10" s="48" customFormat="1" ht="10.199999999999999" x14ac:dyDescent="0.2">
      <c r="A34" s="49"/>
      <c r="B34" s="49"/>
      <c r="C34" s="49"/>
      <c r="D34" s="49"/>
      <c r="E34" s="49"/>
      <c r="F34" s="49"/>
      <c r="G34" s="49"/>
      <c r="H34" s="49"/>
    </row>
    <row r="35" spans="1:10" ht="15" customHeight="1" x14ac:dyDescent="0.25">
      <c r="A35" s="117" t="s">
        <v>178</v>
      </c>
      <c r="B35" s="117"/>
      <c r="C35" s="117"/>
      <c r="D35" s="117"/>
      <c r="E35" s="117"/>
      <c r="F35" s="117"/>
      <c r="G35" s="117"/>
      <c r="H35" s="117"/>
      <c r="I35" s="117"/>
      <c r="J35" s="45"/>
    </row>
    <row r="36" spans="1:10" x14ac:dyDescent="0.25">
      <c r="A36" s="117"/>
      <c r="B36" s="117"/>
      <c r="C36" s="117"/>
      <c r="D36" s="117"/>
      <c r="E36" s="117"/>
      <c r="F36" s="117"/>
      <c r="G36" s="117"/>
      <c r="H36" s="117"/>
      <c r="I36" s="117"/>
      <c r="J36" s="45"/>
    </row>
    <row r="37" spans="1:10" x14ac:dyDescent="0.25">
      <c r="A37" s="117"/>
      <c r="B37" s="117"/>
      <c r="C37" s="117"/>
      <c r="D37" s="117"/>
      <c r="E37" s="117"/>
      <c r="F37" s="117"/>
      <c r="G37" s="117"/>
      <c r="H37" s="117"/>
      <c r="I37" s="117"/>
      <c r="J37" s="45"/>
    </row>
    <row r="38" spans="1:10" x14ac:dyDescent="0.25">
      <c r="A38" s="117"/>
      <c r="B38" s="117"/>
      <c r="C38" s="117"/>
      <c r="D38" s="117"/>
      <c r="E38" s="117"/>
      <c r="F38" s="117"/>
      <c r="G38" s="117"/>
      <c r="H38" s="117"/>
      <c r="I38" s="117"/>
      <c r="J38" s="45"/>
    </row>
    <row r="39" spans="1:10" s="48" customFormat="1" ht="10.199999999999999" x14ac:dyDescent="0.2">
      <c r="A39" s="49"/>
      <c r="B39" s="49"/>
      <c r="C39" s="49"/>
      <c r="D39" s="49"/>
      <c r="E39" s="49"/>
      <c r="F39" s="49"/>
      <c r="G39" s="49"/>
      <c r="H39" s="49"/>
    </row>
    <row r="40" spans="1:10" x14ac:dyDescent="0.25">
      <c r="A40" s="120" t="s">
        <v>179</v>
      </c>
      <c r="B40" s="120"/>
      <c r="C40" s="120"/>
      <c r="D40" s="120"/>
      <c r="E40" s="120"/>
      <c r="F40" s="120"/>
      <c r="G40" s="120"/>
      <c r="H40" s="120"/>
      <c r="I40" s="120"/>
      <c r="J40" s="47"/>
    </row>
    <row r="41" spans="1:10" x14ac:dyDescent="0.25">
      <c r="A41" s="120" t="s">
        <v>180</v>
      </c>
      <c r="B41" s="120"/>
      <c r="C41" s="120"/>
      <c r="D41" s="120"/>
      <c r="E41" s="120"/>
      <c r="F41" s="120"/>
      <c r="G41" s="120"/>
      <c r="H41" s="120"/>
      <c r="I41" s="120"/>
      <c r="J41" s="47"/>
    </row>
    <row r="42" spans="1:10" x14ac:dyDescent="0.25">
      <c r="A42" s="8"/>
      <c r="B42" s="8"/>
      <c r="C42" s="8"/>
      <c r="D42" s="8"/>
      <c r="E42" s="8"/>
      <c r="F42" s="8"/>
      <c r="G42" s="8"/>
      <c r="H42" s="8"/>
      <c r="I42" s="8"/>
      <c r="J42" s="8"/>
    </row>
    <row r="43" spans="1:10" ht="15" customHeight="1" x14ac:dyDescent="0.25">
      <c r="A43" s="117" t="s">
        <v>181</v>
      </c>
      <c r="B43" s="117"/>
      <c r="C43" s="117"/>
      <c r="D43" s="117"/>
      <c r="E43" s="117"/>
      <c r="F43" s="117"/>
      <c r="G43" s="117"/>
      <c r="H43" s="117"/>
      <c r="I43" s="117"/>
      <c r="J43" s="45"/>
    </row>
    <row r="44" spans="1:10" x14ac:dyDescent="0.25">
      <c r="A44" s="117"/>
      <c r="B44" s="117"/>
      <c r="C44" s="117"/>
      <c r="D44" s="117"/>
      <c r="E44" s="117"/>
      <c r="F44" s="117"/>
      <c r="G44" s="117"/>
      <c r="H44" s="117"/>
      <c r="I44" s="117"/>
      <c r="J44" s="45"/>
    </row>
    <row r="45" spans="1:10" x14ac:dyDescent="0.25">
      <c r="A45" s="45"/>
      <c r="B45" s="45"/>
      <c r="C45" s="45"/>
      <c r="D45" s="45"/>
      <c r="E45" s="45"/>
      <c r="F45" s="45"/>
      <c r="G45" s="45"/>
      <c r="H45" s="45"/>
      <c r="I45" s="45"/>
      <c r="J45" s="45"/>
    </row>
    <row r="46" spans="1:10" x14ac:dyDescent="0.25">
      <c r="A46" s="117" t="s">
        <v>182</v>
      </c>
      <c r="B46" s="117"/>
      <c r="C46" s="117"/>
      <c r="D46" s="117"/>
      <c r="E46" s="117"/>
      <c r="F46" s="117"/>
      <c r="G46" s="117"/>
      <c r="H46" s="117"/>
      <c r="I46" s="117"/>
      <c r="J46" s="45"/>
    </row>
    <row r="47" spans="1:10" x14ac:dyDescent="0.25">
      <c r="A47" s="117"/>
      <c r="B47" s="117"/>
      <c r="C47" s="117"/>
      <c r="D47" s="117"/>
      <c r="E47" s="117"/>
      <c r="F47" s="117"/>
      <c r="G47" s="117"/>
      <c r="H47" s="117"/>
      <c r="I47" s="117"/>
      <c r="J47" s="45"/>
    </row>
    <row r="50" spans="1:10" x14ac:dyDescent="0.25">
      <c r="A50" s="51"/>
      <c r="B50" s="51"/>
      <c r="C50" s="6" t="s">
        <v>188</v>
      </c>
      <c r="D50" s="51"/>
      <c r="F50" s="51"/>
      <c r="G50" s="51"/>
      <c r="H50" s="51"/>
      <c r="I50" s="51"/>
      <c r="J50" s="6"/>
    </row>
    <row r="51" spans="1:10" x14ac:dyDescent="0.25">
      <c r="A51" s="2" t="s">
        <v>187</v>
      </c>
      <c r="D51" s="42" t="s">
        <v>189</v>
      </c>
      <c r="F51" s="2" t="s">
        <v>190</v>
      </c>
    </row>
    <row r="54" spans="1:10" x14ac:dyDescent="0.25">
      <c r="A54" s="43" t="s">
        <v>183</v>
      </c>
    </row>
    <row r="55" spans="1:10" x14ac:dyDescent="0.25">
      <c r="A55" s="43" t="s">
        <v>184</v>
      </c>
    </row>
    <row r="56" spans="1:10" x14ac:dyDescent="0.25">
      <c r="A56" s="118" t="str">
        <f>IF(OR(C8="",C8="bitte auswählen"),"",VLOOKUP(C8,'Daten Allgemeine Daten'!$A$4:$W$81,5,0)&amp;" "&amp;VLOOKUP(C8,'Daten Allgemeine Daten'!$A$4:$W$81,4,0))</f>
        <v/>
      </c>
      <c r="B56" s="118"/>
      <c r="C56" s="118"/>
      <c r="D56" s="118"/>
    </row>
  </sheetData>
  <sheetProtection sheet="1" selectLockedCells="1"/>
  <mergeCells count="18">
    <mergeCell ref="A56:D56"/>
    <mergeCell ref="A25:I25"/>
    <mergeCell ref="A26:I26"/>
    <mergeCell ref="A27:I27"/>
    <mergeCell ref="A28:I28"/>
    <mergeCell ref="A29:I29"/>
    <mergeCell ref="A31:I33"/>
    <mergeCell ref="A35:I38"/>
    <mergeCell ref="A40:I40"/>
    <mergeCell ref="A41:I41"/>
    <mergeCell ref="A43:I44"/>
    <mergeCell ref="A46:I47"/>
    <mergeCell ref="A24:I24"/>
    <mergeCell ref="B3:H5"/>
    <mergeCell ref="C8:G8"/>
    <mergeCell ref="A14:H14"/>
    <mergeCell ref="A16:I18"/>
    <mergeCell ref="A20:I23"/>
  </mergeCells>
  <dataValidations count="2">
    <dataValidation type="list" allowBlank="1" showInputMessage="1" showErrorMessage="1" sqref="C9:G13" xr:uid="{F58AE0A8-B5AC-4BB0-8172-F36F51787079}">
      <formula1>Ansprechpartner2</formula1>
    </dataValidation>
    <dataValidation type="list" allowBlank="1" showInputMessage="1" showErrorMessage="1" sqref="C8:G8" xr:uid="{44ECADAA-A9AC-4BBB-BEA5-79BE04C69264}">
      <formula1>SR_Liste</formula1>
    </dataValidation>
  </dataValidations>
  <hyperlinks>
    <hyperlink ref="K3" location="'Alle (außer Sonder)'!Drucktitel" display="nächste Seite (Alle)" xr:uid="{256B3055-12EB-4012-894C-1D49008930D4}"/>
    <hyperlink ref="K1" location="Startseite" display="zurück zur Hauptseite" xr:uid="{0088C600-6AFA-4446-A404-00469F95A059}"/>
    <hyperlink ref="K5" location="Schiedsrichter!A1" display="vorherige Seite" xr:uid="{A20453C5-9386-42F5-8105-156963665ECF}"/>
  </hyperlinks>
  <pageMargins left="0.78740157480314965" right="0.39370078740157483" top="0.78740157480314965" bottom="0.39370078740157483" header="0.39370078740157483" footer="0.11811023622047245"/>
  <pageSetup paperSize="9" scale="97" orientation="portrait" blackAndWhite="1" r:id="rId1"/>
  <headerFooter alignWithMargins="0">
    <oddHeader>&amp;L&amp;22HBV-Meldebogen Saison 2026/27</oddHeader>
    <oddFooter>&amp;CSeite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0D58-0A98-4E78-9D79-A553EAB27B48}">
  <dimension ref="A1:W708"/>
  <sheetViews>
    <sheetView showGridLines="0" topLeftCell="B1" zoomScaleNormal="100" workbookViewId="0">
      <selection activeCell="D12" sqref="D12:E12"/>
    </sheetView>
  </sheetViews>
  <sheetFormatPr baseColWidth="10" defaultColWidth="11.44140625" defaultRowHeight="15" x14ac:dyDescent="0.25"/>
  <cols>
    <col min="1" max="1" width="0" style="9" hidden="1" customWidth="1"/>
    <col min="2" max="2" width="4.33203125" style="9" customWidth="1"/>
    <col min="3" max="3" width="17.88671875" style="9" customWidth="1"/>
    <col min="4" max="5" width="11.44140625" style="9"/>
    <col min="6" max="6" width="18" style="9" customWidth="1"/>
    <col min="7" max="7" width="6.44140625" style="9" customWidth="1"/>
    <col min="8" max="8" width="14.6640625" style="9" customWidth="1"/>
    <col min="9" max="9" width="11.44140625" style="9"/>
    <col min="10" max="10" width="22.5546875" style="9" bestFit="1" customWidth="1"/>
    <col min="11" max="11" width="13.33203125" style="9" hidden="1" customWidth="1"/>
    <col min="12" max="12" width="0" style="9" hidden="1" customWidth="1"/>
    <col min="13" max="13" width="13.33203125" style="9" hidden="1" customWidth="1"/>
    <col min="14" max="23" width="0" style="9" hidden="1" customWidth="1"/>
    <col min="24" max="16384" width="11.44140625" style="9"/>
  </cols>
  <sheetData>
    <row r="1" spans="1:23" x14ac:dyDescent="0.25">
      <c r="B1" s="2"/>
      <c r="C1" s="2"/>
      <c r="D1" s="2"/>
      <c r="E1" s="2"/>
      <c r="G1" s="21"/>
      <c r="J1" s="29" t="s">
        <v>117</v>
      </c>
    </row>
    <row r="2" spans="1:23" ht="7.5" customHeight="1" x14ac:dyDescent="0.25">
      <c r="B2" s="2"/>
      <c r="C2" s="2"/>
      <c r="D2" s="2"/>
      <c r="E2" s="2"/>
      <c r="G2" s="25"/>
      <c r="J2" s="18"/>
    </row>
    <row r="3" spans="1:23" x14ac:dyDescent="0.25">
      <c r="B3" s="2"/>
      <c r="C3" s="2"/>
      <c r="D3" s="2"/>
      <c r="E3" s="2"/>
      <c r="G3" s="8"/>
      <c r="J3" s="91" t="s">
        <v>385</v>
      </c>
    </row>
    <row r="4" spans="1:23" ht="7.5" customHeight="1" x14ac:dyDescent="0.25">
      <c r="B4" s="2"/>
      <c r="C4" s="2"/>
      <c r="D4" s="2"/>
      <c r="E4" s="2"/>
      <c r="G4" s="8"/>
      <c r="J4" s="16"/>
    </row>
    <row r="5" spans="1:23" x14ac:dyDescent="0.25">
      <c r="B5" s="2"/>
      <c r="C5" s="2"/>
      <c r="D5" s="2"/>
      <c r="E5" s="2"/>
      <c r="G5" s="8"/>
      <c r="J5" s="29" t="s">
        <v>119</v>
      </c>
    </row>
    <row r="6" spans="1:23" ht="15.6" x14ac:dyDescent="0.3">
      <c r="C6" s="135" t="s">
        <v>354</v>
      </c>
      <c r="D6" s="135"/>
      <c r="E6" s="135"/>
      <c r="F6" s="135"/>
      <c r="G6" s="135"/>
      <c r="H6" s="135"/>
    </row>
    <row r="7" spans="1:23" hidden="1" x14ac:dyDescent="0.25"/>
    <row r="8" spans="1:23" ht="28.2" x14ac:dyDescent="0.5">
      <c r="C8" s="9" t="s">
        <v>3</v>
      </c>
      <c r="D8" s="127" t="str">
        <f>IF('Allgemeine Daten'!C8="","",'Allgemeine Daten'!C8)</f>
        <v>Vereinskürzel gemäß HBV</v>
      </c>
      <c r="E8" s="127"/>
      <c r="F8" s="127"/>
      <c r="G8" s="127"/>
      <c r="H8" s="127"/>
    </row>
    <row r="9" spans="1:23" x14ac:dyDescent="0.25">
      <c r="A9" s="9">
        <v>1</v>
      </c>
      <c r="B9" s="9" t="str">
        <f>"Team "&amp;B8+1</f>
        <v>Team 1</v>
      </c>
    </row>
    <row r="10" spans="1:23" x14ac:dyDescent="0.25">
      <c r="C10" s="9" t="str">
        <f>IF(D12="","","Ansprechpartner = "&amp;HLOOKUP(D12,'Listen Daten'!$A$26:$T$32,7,0))</f>
        <v/>
      </c>
      <c r="T10" s="9" t="s">
        <v>22</v>
      </c>
      <c r="V10" s="9" t="s">
        <v>13</v>
      </c>
    </row>
    <row r="11" spans="1:23" x14ac:dyDescent="0.25">
      <c r="L11" s="9" t="s">
        <v>342</v>
      </c>
      <c r="M11" s="9" t="s">
        <v>345</v>
      </c>
      <c r="N11" s="9" t="s">
        <v>343</v>
      </c>
      <c r="O11" s="9" t="s">
        <v>344</v>
      </c>
      <c r="P11" s="9" t="s">
        <v>4</v>
      </c>
      <c r="Q11" s="9" t="s">
        <v>21</v>
      </c>
      <c r="R11" s="9" t="s">
        <v>106</v>
      </c>
      <c r="S11" s="9" t="s">
        <v>107</v>
      </c>
      <c r="T11" s="9" t="s">
        <v>11</v>
      </c>
      <c r="U11" s="9" t="s">
        <v>12</v>
      </c>
      <c r="V11" s="9" t="s">
        <v>11</v>
      </c>
      <c r="W11" s="9" t="s">
        <v>12</v>
      </c>
    </row>
    <row r="12" spans="1:23" ht="15.6" x14ac:dyDescent="0.3">
      <c r="C12" s="9" t="s">
        <v>337</v>
      </c>
      <c r="D12" s="133"/>
      <c r="E12" s="133"/>
      <c r="F12" s="134" t="str">
        <f>IF(OR(D12="Herren",D12="",D12="Damen"),"","Jahrgang "&amp;VLOOKUP(D12,'Listen Daten'!$P:$R,2,0))</f>
        <v/>
      </c>
      <c r="G12" s="134"/>
      <c r="H12" s="134"/>
      <c r="K12" s="77" t="s">
        <v>338</v>
      </c>
      <c r="L12" s="9" t="str">
        <f>B9</f>
        <v>Team 1</v>
      </c>
      <c r="M12" s="68" t="str">
        <f>IF(D12="","",D12&amp;"-"&amp;D16)</f>
        <v/>
      </c>
      <c r="N12" s="9" t="str">
        <f>IF(D12="","",$D$8)</f>
        <v/>
      </c>
      <c r="O12" s="9" t="str">
        <f>IF(D12="","",D12)</f>
        <v/>
      </c>
      <c r="P12" s="9" t="str">
        <f>IF(D12="","",D14)</f>
        <v/>
      </c>
      <c r="Q12" s="9" t="str">
        <f>IF(D12="","",D16)</f>
        <v/>
      </c>
      <c r="T12" s="9" t="str">
        <f>IF(D12="","",D19)</f>
        <v/>
      </c>
      <c r="U12" s="9" t="str">
        <f>IF(D12="","",E19)</f>
        <v/>
      </c>
      <c r="V12" s="9" t="str">
        <f>IF(D12="","",D20)</f>
        <v/>
      </c>
      <c r="W12" s="9" t="str">
        <f>IF(D12="","",E20)</f>
        <v/>
      </c>
    </row>
    <row r="13" spans="1:23" x14ac:dyDescent="0.25">
      <c r="K13" s="78" t="e">
        <f>HLOOKUP(D12,'Listen Daten'!$A$26:$T$31,1,0)</f>
        <v>#N/A</v>
      </c>
      <c r="M13" s="68"/>
    </row>
    <row r="14" spans="1:23" x14ac:dyDescent="0.25">
      <c r="C14" s="9" t="s">
        <v>4</v>
      </c>
      <c r="D14" s="32"/>
      <c r="K14" s="78"/>
      <c r="M14" s="68"/>
    </row>
    <row r="15" spans="1:23" x14ac:dyDescent="0.25">
      <c r="K15" s="78" t="e">
        <f>HLOOKUP(D12,'Listen Daten'!$A$26:$T$31,2,0)</f>
        <v>#N/A</v>
      </c>
      <c r="M15" s="68"/>
    </row>
    <row r="16" spans="1:23" x14ac:dyDescent="0.25">
      <c r="C16" s="9" t="s">
        <v>5</v>
      </c>
      <c r="D16" s="129"/>
      <c r="E16" s="129"/>
      <c r="K16" s="78" t="e">
        <f>IF(HLOOKUP(D12,'Listen Daten'!$A$26:$T$31,3,0)="","",HLOOKUP(D12,'Listen Daten'!$A$26:$T$31,3,0))</f>
        <v>#N/A</v>
      </c>
      <c r="M16" s="68"/>
    </row>
    <row r="17" spans="1:23" x14ac:dyDescent="0.25">
      <c r="K17" s="78" t="e">
        <f>IF(HLOOKUP(D12,'Listen Daten'!$A$26:$T$31,4,0)="","",HLOOKUP(D12,'Listen Daten'!$A$26:$T$31,4,0))</f>
        <v>#N/A</v>
      </c>
      <c r="M17" s="68"/>
    </row>
    <row r="18" spans="1:23" x14ac:dyDescent="0.25">
      <c r="C18" s="9" t="s">
        <v>22</v>
      </c>
      <c r="D18" s="10" t="s">
        <v>11</v>
      </c>
      <c r="E18" s="10" t="s">
        <v>12</v>
      </c>
      <c r="K18" s="78" t="e">
        <f>IF(HLOOKUP(D12,'Listen Daten'!$A$26:$T$31,5,0)="","",HLOOKUP(D12,'Listen Daten'!$A$26:$T$31,5,0))</f>
        <v>#N/A</v>
      </c>
      <c r="M18" s="68"/>
    </row>
    <row r="19" spans="1:23" x14ac:dyDescent="0.25">
      <c r="C19" s="9" t="s">
        <v>134</v>
      </c>
      <c r="D19" s="33"/>
      <c r="E19" s="33"/>
      <c r="K19" s="79" t="e">
        <f>IF(HLOOKUP(D12,'Listen Daten'!$A$26:$T$31,6,0)="","",HLOOKUP(D12,'Listen Daten'!$A$26:$T$31,6,0))</f>
        <v>#N/A</v>
      </c>
      <c r="M19" s="68"/>
    </row>
    <row r="20" spans="1:23" x14ac:dyDescent="0.25">
      <c r="C20" s="9" t="s">
        <v>135</v>
      </c>
      <c r="D20" s="34"/>
      <c r="E20" s="34"/>
    </row>
    <row r="21" spans="1:23" s="14" customFormat="1" ht="7.5" customHeight="1" x14ac:dyDescent="0.25">
      <c r="B21" s="12"/>
      <c r="C21" s="12"/>
      <c r="D21" s="13"/>
      <c r="E21" s="13"/>
      <c r="F21" s="13"/>
      <c r="G21" s="12"/>
      <c r="H21" s="12"/>
      <c r="I21" s="9"/>
      <c r="J21" s="9"/>
    </row>
    <row r="22" spans="1:23" ht="7.5" customHeight="1" x14ac:dyDescent="0.25"/>
    <row r="23" spans="1:23" x14ac:dyDescent="0.25">
      <c r="A23" s="9">
        <f>A9+1</f>
        <v>2</v>
      </c>
      <c r="B23" s="9" t="str">
        <f>"Team "&amp;A23</f>
        <v>Team 2</v>
      </c>
    </row>
    <row r="24" spans="1:23" x14ac:dyDescent="0.25">
      <c r="C24" s="9" t="str">
        <f>IF(D26="","","Ansprechpartner = "&amp;HLOOKUP(D26,'Listen Daten'!$A$26:$T$32,7,0))</f>
        <v/>
      </c>
      <c r="T24" s="9" t="s">
        <v>22</v>
      </c>
      <c r="V24" s="9" t="s">
        <v>13</v>
      </c>
    </row>
    <row r="25" spans="1:23" x14ac:dyDescent="0.25">
      <c r="L25" s="9" t="s">
        <v>342</v>
      </c>
      <c r="M25" s="9" t="s">
        <v>345</v>
      </c>
      <c r="N25" s="9" t="s">
        <v>343</v>
      </c>
      <c r="O25" s="9" t="s">
        <v>344</v>
      </c>
      <c r="P25" s="9" t="s">
        <v>4</v>
      </c>
      <c r="Q25" s="9" t="s">
        <v>21</v>
      </c>
      <c r="R25" s="9" t="s">
        <v>106</v>
      </c>
      <c r="S25" s="9" t="s">
        <v>107</v>
      </c>
      <c r="T25" s="9" t="s">
        <v>11</v>
      </c>
      <c r="U25" s="9" t="s">
        <v>12</v>
      </c>
      <c r="V25" s="9" t="s">
        <v>11</v>
      </c>
      <c r="W25" s="9" t="s">
        <v>12</v>
      </c>
    </row>
    <row r="26" spans="1:23" ht="15.6" x14ac:dyDescent="0.3">
      <c r="C26" s="9" t="s">
        <v>337</v>
      </c>
      <c r="D26" s="133"/>
      <c r="E26" s="133"/>
      <c r="F26" s="134" t="str">
        <f>IF(OR(D26="Herren",D26="",D26="Damen"),"","Jahrgang "&amp;VLOOKUP(D26,'Listen Daten'!$P:$R,2,0))</f>
        <v/>
      </c>
      <c r="G26" s="134"/>
      <c r="H26" s="134"/>
      <c r="K26" s="77" t="s">
        <v>338</v>
      </c>
      <c r="L26" s="9" t="str">
        <f>B23</f>
        <v>Team 2</v>
      </c>
      <c r="M26" s="68" t="str">
        <f>IF(D26="","",D26&amp;"-"&amp;D30)</f>
        <v/>
      </c>
      <c r="N26" s="9" t="str">
        <f>IF(D26="","",$D$8)</f>
        <v/>
      </c>
      <c r="O26" s="9" t="str">
        <f>IF(D26="","",D26)</f>
        <v/>
      </c>
      <c r="P26" s="9" t="str">
        <f>IF(D26="","",D28)</f>
        <v/>
      </c>
      <c r="Q26" s="9" t="str">
        <f>IF(D26="","",D30)</f>
        <v/>
      </c>
      <c r="T26" s="9" t="str">
        <f>IF(D26="","",D33)</f>
        <v/>
      </c>
      <c r="U26" s="9" t="str">
        <f>IF(D26="","",E33)</f>
        <v/>
      </c>
      <c r="V26" s="9" t="str">
        <f>IF(D26="","",D34)</f>
        <v/>
      </c>
      <c r="W26" s="9" t="str">
        <f>IF(D26="","",E34)</f>
        <v/>
      </c>
    </row>
    <row r="27" spans="1:23" x14ac:dyDescent="0.25">
      <c r="K27" s="78" t="e">
        <f>HLOOKUP(D26,'Listen Daten'!$A$26:$T$31,1,0)</f>
        <v>#N/A</v>
      </c>
      <c r="M27" s="68"/>
    </row>
    <row r="28" spans="1:23" x14ac:dyDescent="0.25">
      <c r="C28" s="9" t="s">
        <v>4</v>
      </c>
      <c r="D28" s="75"/>
      <c r="K28" s="78"/>
      <c r="M28" s="68"/>
    </row>
    <row r="29" spans="1:23" x14ac:dyDescent="0.25">
      <c r="K29" s="78" t="e">
        <f>HLOOKUP(D26,'Listen Daten'!$A$26:$T$31,2,0)</f>
        <v>#N/A</v>
      </c>
      <c r="M29" s="68"/>
    </row>
    <row r="30" spans="1:23" x14ac:dyDescent="0.25">
      <c r="C30" s="9" t="s">
        <v>5</v>
      </c>
      <c r="D30" s="129"/>
      <c r="E30" s="129"/>
      <c r="K30" s="78" t="e">
        <f>IF(HLOOKUP(D26,'Listen Daten'!$A$26:$T$31,3,0)="","",HLOOKUP(D26,'Listen Daten'!$A$26:$T$31,3,0))</f>
        <v>#N/A</v>
      </c>
      <c r="M30" s="68"/>
    </row>
    <row r="31" spans="1:23" x14ac:dyDescent="0.25">
      <c r="K31" s="78" t="e">
        <f>IF(HLOOKUP(D26,'Listen Daten'!$A$26:$T$31,4,0)="","",HLOOKUP(D26,'Listen Daten'!$A$26:$T$31,4,0))</f>
        <v>#N/A</v>
      </c>
      <c r="M31" s="68"/>
    </row>
    <row r="32" spans="1:23" x14ac:dyDescent="0.25">
      <c r="C32" s="9" t="s">
        <v>22</v>
      </c>
      <c r="D32" s="10" t="s">
        <v>11</v>
      </c>
      <c r="E32" s="10" t="s">
        <v>12</v>
      </c>
      <c r="K32" s="78" t="e">
        <f>IF(HLOOKUP(D26,'Listen Daten'!$A$26:$T$31,5,0)="","",HLOOKUP(D26,'Listen Daten'!$A$26:$T$31,5,0))</f>
        <v>#N/A</v>
      </c>
      <c r="M32" s="68"/>
    </row>
    <row r="33" spans="1:23" x14ac:dyDescent="0.25">
      <c r="C33" s="9" t="s">
        <v>134</v>
      </c>
      <c r="D33" s="74"/>
      <c r="E33" s="74"/>
      <c r="K33" s="79" t="e">
        <f>IF(HLOOKUP(D26,'Listen Daten'!$A$26:$T$31,6,0)="","",HLOOKUP(D26,'Listen Daten'!$A$26:$T$31,6,0))</f>
        <v>#N/A</v>
      </c>
      <c r="M33" s="68"/>
    </row>
    <row r="34" spans="1:23" x14ac:dyDescent="0.25">
      <c r="C34" s="9" t="s">
        <v>135</v>
      </c>
      <c r="D34" s="34"/>
      <c r="E34" s="34"/>
    </row>
    <row r="35" spans="1:23" s="14" customFormat="1" ht="7.5" customHeight="1" x14ac:dyDescent="0.25">
      <c r="B35" s="12"/>
      <c r="C35" s="12"/>
      <c r="D35" s="13"/>
      <c r="E35" s="13"/>
      <c r="F35" s="13"/>
      <c r="G35" s="12"/>
      <c r="H35" s="12"/>
      <c r="I35" s="9"/>
      <c r="J35" s="9"/>
    </row>
    <row r="36" spans="1:23" ht="7.5" customHeight="1" x14ac:dyDescent="0.25"/>
    <row r="37" spans="1:23" x14ac:dyDescent="0.25">
      <c r="A37" s="9">
        <f>A23+1</f>
        <v>3</v>
      </c>
      <c r="B37" s="9" t="str">
        <f>"Team "&amp;A37</f>
        <v>Team 3</v>
      </c>
    </row>
    <row r="38" spans="1:23" x14ac:dyDescent="0.25">
      <c r="C38" s="9" t="str">
        <f>IF(D40="","","Ansprechpartner = "&amp;HLOOKUP(D40,'Listen Daten'!$A$26:$T$32,7,0))</f>
        <v/>
      </c>
      <c r="T38" s="9" t="s">
        <v>22</v>
      </c>
      <c r="V38" s="9" t="s">
        <v>13</v>
      </c>
    </row>
    <row r="39" spans="1:23" x14ac:dyDescent="0.25">
      <c r="L39" s="9" t="s">
        <v>342</v>
      </c>
      <c r="M39" s="9" t="s">
        <v>345</v>
      </c>
      <c r="N39" s="9" t="s">
        <v>343</v>
      </c>
      <c r="O39" s="9" t="s">
        <v>344</v>
      </c>
      <c r="P39" s="9" t="s">
        <v>4</v>
      </c>
      <c r="Q39" s="9" t="s">
        <v>21</v>
      </c>
      <c r="R39" s="9" t="s">
        <v>106</v>
      </c>
      <c r="S39" s="9" t="s">
        <v>107</v>
      </c>
      <c r="T39" s="9" t="s">
        <v>11</v>
      </c>
      <c r="U39" s="9" t="s">
        <v>12</v>
      </c>
      <c r="V39" s="9" t="s">
        <v>11</v>
      </c>
      <c r="W39" s="9" t="s">
        <v>12</v>
      </c>
    </row>
    <row r="40" spans="1:23" ht="15.6" x14ac:dyDescent="0.3">
      <c r="C40" s="9" t="s">
        <v>337</v>
      </c>
      <c r="D40" s="133"/>
      <c r="E40" s="133"/>
      <c r="F40" s="134" t="str">
        <f>IF(OR(D40="Herren",D40="",D40="Damen"),"","Jahrgang "&amp;VLOOKUP(D40,'Listen Daten'!$P:$R,2,0))</f>
        <v/>
      </c>
      <c r="G40" s="134"/>
      <c r="H40" s="134"/>
      <c r="K40" s="77" t="s">
        <v>338</v>
      </c>
      <c r="L40" s="9" t="str">
        <f>B37</f>
        <v>Team 3</v>
      </c>
      <c r="M40" s="68" t="str">
        <f>IF(D40="","",D40&amp;"-"&amp;D44)</f>
        <v/>
      </c>
      <c r="N40" s="9" t="str">
        <f>IF(D40="","",$D$8)</f>
        <v/>
      </c>
      <c r="O40" s="9" t="str">
        <f>IF(D40="","",D40)</f>
        <v/>
      </c>
      <c r="P40" s="9" t="str">
        <f>IF(D40="","",D42)</f>
        <v/>
      </c>
      <c r="Q40" s="9" t="str">
        <f>IF(D40="","",D44)</f>
        <v/>
      </c>
      <c r="T40" s="9" t="str">
        <f>IF(D40="","",D47)</f>
        <v/>
      </c>
      <c r="U40" s="9" t="str">
        <f>IF(D40="","",E47)</f>
        <v/>
      </c>
      <c r="V40" s="9" t="str">
        <f>IF(D40="","",D48)</f>
        <v/>
      </c>
      <c r="W40" s="9" t="str">
        <f>IF(D40="","",E48)</f>
        <v/>
      </c>
    </row>
    <row r="41" spans="1:23" x14ac:dyDescent="0.25">
      <c r="K41" s="78" t="e">
        <f>HLOOKUP(D40,'Listen Daten'!$A$26:$T$31,1,0)</f>
        <v>#N/A</v>
      </c>
      <c r="M41" s="68"/>
    </row>
    <row r="42" spans="1:23" x14ac:dyDescent="0.25">
      <c r="C42" s="9" t="s">
        <v>4</v>
      </c>
      <c r="D42" s="75"/>
      <c r="K42" s="78"/>
      <c r="M42" s="68"/>
    </row>
    <row r="43" spans="1:23" x14ac:dyDescent="0.25">
      <c r="K43" s="78" t="e">
        <f>HLOOKUP(D40,'Listen Daten'!$A$26:$T$31,2,0)</f>
        <v>#N/A</v>
      </c>
      <c r="M43" s="68"/>
    </row>
    <row r="44" spans="1:23" x14ac:dyDescent="0.25">
      <c r="C44" s="9" t="s">
        <v>5</v>
      </c>
      <c r="D44" s="129"/>
      <c r="E44" s="129"/>
      <c r="K44" s="78" t="e">
        <f>IF(HLOOKUP(D40,'Listen Daten'!$A$26:$T$31,3,0)="","",HLOOKUP(D40,'Listen Daten'!$A$26:$T$31,3,0))</f>
        <v>#N/A</v>
      </c>
      <c r="M44" s="68"/>
    </row>
    <row r="45" spans="1:23" x14ac:dyDescent="0.25">
      <c r="K45" s="78" t="e">
        <f>IF(HLOOKUP(D40,'Listen Daten'!$A$26:$T$31,4,0)="","",HLOOKUP(D40,'Listen Daten'!$A$26:$T$31,4,0))</f>
        <v>#N/A</v>
      </c>
      <c r="M45" s="68"/>
    </row>
    <row r="46" spans="1:23" x14ac:dyDescent="0.25">
      <c r="C46" s="9" t="s">
        <v>22</v>
      </c>
      <c r="D46" s="10" t="s">
        <v>11</v>
      </c>
      <c r="E46" s="10" t="s">
        <v>12</v>
      </c>
      <c r="K46" s="78" t="e">
        <f>IF(HLOOKUP(D40,'Listen Daten'!$A$26:$T$31,5,0)="","",HLOOKUP(D40,'Listen Daten'!$A$26:$T$31,5,0))</f>
        <v>#N/A</v>
      </c>
      <c r="M46" s="68"/>
    </row>
    <row r="47" spans="1:23" x14ac:dyDescent="0.25">
      <c r="C47" s="9" t="s">
        <v>134</v>
      </c>
      <c r="D47" s="74"/>
      <c r="E47" s="74"/>
      <c r="K47" s="79" t="e">
        <f>IF(HLOOKUP(D40,'Listen Daten'!$A$26:$T$31,6,0)="","",HLOOKUP(D40,'Listen Daten'!$A$26:$T$31,6,0))</f>
        <v>#N/A</v>
      </c>
      <c r="M47" s="68"/>
    </row>
    <row r="48" spans="1:23" x14ac:dyDescent="0.25">
      <c r="C48" s="9" t="s">
        <v>135</v>
      </c>
      <c r="D48" s="34"/>
      <c r="E48" s="34"/>
    </row>
    <row r="49" spans="1:23" s="14" customFormat="1" ht="7.5" customHeight="1" x14ac:dyDescent="0.25">
      <c r="B49" s="12"/>
      <c r="C49" s="12"/>
      <c r="D49" s="13"/>
      <c r="E49" s="13"/>
      <c r="F49" s="13"/>
      <c r="G49" s="12"/>
      <c r="H49" s="12"/>
      <c r="I49" s="9"/>
      <c r="J49" s="9"/>
    </row>
    <row r="50" spans="1:23" ht="7.5" customHeight="1" x14ac:dyDescent="0.25"/>
    <row r="51" spans="1:23" x14ac:dyDescent="0.25">
      <c r="A51" s="9">
        <f>A37+1</f>
        <v>4</v>
      </c>
      <c r="B51" s="9" t="str">
        <f>"Team "&amp;A51</f>
        <v>Team 4</v>
      </c>
    </row>
    <row r="52" spans="1:23" x14ac:dyDescent="0.25">
      <c r="C52" s="9" t="str">
        <f>IF(D54="","","Ansprechpartner = "&amp;HLOOKUP(D54,'Listen Daten'!$A$26:$T$32,7,0))</f>
        <v/>
      </c>
      <c r="T52" s="9" t="s">
        <v>22</v>
      </c>
      <c r="V52" s="9" t="s">
        <v>13</v>
      </c>
    </row>
    <row r="53" spans="1:23" x14ac:dyDescent="0.25">
      <c r="L53" s="9" t="s">
        <v>342</v>
      </c>
      <c r="M53" s="9" t="s">
        <v>345</v>
      </c>
      <c r="N53" s="9" t="s">
        <v>343</v>
      </c>
      <c r="O53" s="9" t="s">
        <v>344</v>
      </c>
      <c r="P53" s="9" t="s">
        <v>4</v>
      </c>
      <c r="Q53" s="9" t="s">
        <v>21</v>
      </c>
      <c r="R53" s="9" t="s">
        <v>106</v>
      </c>
      <c r="S53" s="9" t="s">
        <v>107</v>
      </c>
      <c r="T53" s="9" t="s">
        <v>11</v>
      </c>
      <c r="U53" s="9" t="s">
        <v>12</v>
      </c>
      <c r="V53" s="9" t="s">
        <v>11</v>
      </c>
      <c r="W53" s="9" t="s">
        <v>12</v>
      </c>
    </row>
    <row r="54" spans="1:23" ht="15.6" x14ac:dyDescent="0.3">
      <c r="C54" s="9" t="s">
        <v>337</v>
      </c>
      <c r="D54" s="133"/>
      <c r="E54" s="133"/>
      <c r="F54" s="134" t="str">
        <f>IF(OR(D54="Herren",D54="",D54="Damen"),"","Jahrgang "&amp;VLOOKUP(D54,'Listen Daten'!$P:$R,2,0))</f>
        <v/>
      </c>
      <c r="G54" s="134"/>
      <c r="H54" s="134"/>
      <c r="K54" s="77" t="s">
        <v>338</v>
      </c>
      <c r="L54" s="9" t="str">
        <f>B51</f>
        <v>Team 4</v>
      </c>
      <c r="M54" s="68" t="str">
        <f>IF(D54="","",D54&amp;"-"&amp;D58)</f>
        <v/>
      </c>
      <c r="N54" s="9" t="str">
        <f>IF(D54="","",$D$8)</f>
        <v/>
      </c>
      <c r="O54" s="9" t="str">
        <f>IF(D54="","",D54)</f>
        <v/>
      </c>
      <c r="P54" s="9" t="str">
        <f>IF(D54="","",D56)</f>
        <v/>
      </c>
      <c r="Q54" s="9" t="str">
        <f>IF(D54="","",D58)</f>
        <v/>
      </c>
      <c r="T54" s="9" t="str">
        <f>IF(D54="","",D61)</f>
        <v/>
      </c>
      <c r="U54" s="9" t="str">
        <f>IF(D54="","",E61)</f>
        <v/>
      </c>
      <c r="V54" s="9" t="str">
        <f>IF(D54="","",D62)</f>
        <v/>
      </c>
      <c r="W54" s="9" t="str">
        <f>IF(D54="","",E62)</f>
        <v/>
      </c>
    </row>
    <row r="55" spans="1:23" x14ac:dyDescent="0.25">
      <c r="K55" s="78" t="e">
        <f>HLOOKUP(D54,'Listen Daten'!$A$26:$T$31,1,0)</f>
        <v>#N/A</v>
      </c>
      <c r="M55" s="68"/>
    </row>
    <row r="56" spans="1:23" x14ac:dyDescent="0.25">
      <c r="C56" s="9" t="s">
        <v>4</v>
      </c>
      <c r="D56" s="75"/>
      <c r="K56" s="78"/>
      <c r="M56" s="68"/>
    </row>
    <row r="57" spans="1:23" x14ac:dyDescent="0.25">
      <c r="K57" s="78" t="e">
        <f>HLOOKUP(D54,'Listen Daten'!$A$26:$T$31,2,0)</f>
        <v>#N/A</v>
      </c>
      <c r="M57" s="68"/>
    </row>
    <row r="58" spans="1:23" x14ac:dyDescent="0.25">
      <c r="C58" s="9" t="s">
        <v>5</v>
      </c>
      <c r="D58" s="129"/>
      <c r="E58" s="129"/>
      <c r="K58" s="78" t="e">
        <f>IF(HLOOKUP(D54,'Listen Daten'!$A$26:$T$31,3,0)="","",HLOOKUP(D54,'Listen Daten'!$A$26:$T$31,3,0))</f>
        <v>#N/A</v>
      </c>
      <c r="M58" s="68"/>
    </row>
    <row r="59" spans="1:23" x14ac:dyDescent="0.25">
      <c r="K59" s="78" t="e">
        <f>IF(HLOOKUP(D54,'Listen Daten'!$A$26:$T$31,4,0)="","",HLOOKUP(D54,'Listen Daten'!$A$26:$T$31,4,0))</f>
        <v>#N/A</v>
      </c>
      <c r="M59" s="68"/>
    </row>
    <row r="60" spans="1:23" x14ac:dyDescent="0.25">
      <c r="C60" s="9" t="s">
        <v>22</v>
      </c>
      <c r="D60" s="10" t="s">
        <v>11</v>
      </c>
      <c r="E60" s="10" t="s">
        <v>12</v>
      </c>
      <c r="K60" s="78" t="e">
        <f>IF(HLOOKUP(D54,'Listen Daten'!$A$26:$T$31,5,0)="","",HLOOKUP(D54,'Listen Daten'!$A$26:$T$31,5,0))</f>
        <v>#N/A</v>
      </c>
      <c r="M60" s="68"/>
    </row>
    <row r="61" spans="1:23" x14ac:dyDescent="0.25">
      <c r="C61" s="9" t="s">
        <v>134</v>
      </c>
      <c r="D61" s="74"/>
      <c r="E61" s="74"/>
      <c r="K61" s="79" t="e">
        <f>IF(HLOOKUP(D54,'Listen Daten'!$A$26:$T$31,6,0)="","",HLOOKUP(D54,'Listen Daten'!$A$26:$T$31,6,0))</f>
        <v>#N/A</v>
      </c>
      <c r="M61" s="68"/>
    </row>
    <row r="62" spans="1:23" x14ac:dyDescent="0.25">
      <c r="C62" s="9" t="s">
        <v>135</v>
      </c>
      <c r="D62" s="34"/>
      <c r="E62" s="34"/>
    </row>
    <row r="63" spans="1:23" s="14" customFormat="1" ht="7.5" customHeight="1" x14ac:dyDescent="0.25">
      <c r="B63" s="12"/>
      <c r="C63" s="12"/>
      <c r="D63" s="13"/>
      <c r="E63" s="13"/>
      <c r="F63" s="13"/>
      <c r="G63" s="12"/>
      <c r="H63" s="12"/>
      <c r="I63" s="9"/>
      <c r="J63" s="9"/>
    </row>
    <row r="64" spans="1:23" ht="7.5" customHeight="1" x14ac:dyDescent="0.25"/>
    <row r="65" spans="1:23" x14ac:dyDescent="0.25">
      <c r="A65" s="9">
        <f>A51+1</f>
        <v>5</v>
      </c>
      <c r="B65" s="9" t="str">
        <f>"Team "&amp;A65</f>
        <v>Team 5</v>
      </c>
    </row>
    <row r="66" spans="1:23" x14ac:dyDescent="0.25">
      <c r="C66" s="9" t="str">
        <f>IF(D68="","","Ansprechpartner = "&amp;HLOOKUP(D68,'Listen Daten'!$A$26:$T$32,7,0))</f>
        <v/>
      </c>
      <c r="T66" s="9" t="s">
        <v>22</v>
      </c>
      <c r="V66" s="9" t="s">
        <v>13</v>
      </c>
    </row>
    <row r="67" spans="1:23" x14ac:dyDescent="0.25">
      <c r="L67" s="9" t="s">
        <v>342</v>
      </c>
      <c r="M67" s="9" t="s">
        <v>345</v>
      </c>
      <c r="N67" s="9" t="s">
        <v>343</v>
      </c>
      <c r="O67" s="9" t="s">
        <v>344</v>
      </c>
      <c r="P67" s="9" t="s">
        <v>4</v>
      </c>
      <c r="Q67" s="9" t="s">
        <v>21</v>
      </c>
      <c r="R67" s="9" t="s">
        <v>106</v>
      </c>
      <c r="S67" s="9" t="s">
        <v>107</v>
      </c>
      <c r="T67" s="9" t="s">
        <v>11</v>
      </c>
      <c r="U67" s="9" t="s">
        <v>12</v>
      </c>
      <c r="V67" s="9" t="s">
        <v>11</v>
      </c>
      <c r="W67" s="9" t="s">
        <v>12</v>
      </c>
    </row>
    <row r="68" spans="1:23" ht="15.6" x14ac:dyDescent="0.3">
      <c r="C68" s="9" t="s">
        <v>337</v>
      </c>
      <c r="D68" s="133"/>
      <c r="E68" s="133"/>
      <c r="F68" s="134" t="str">
        <f>IF(OR(D68="Herren",D68="",D68="Damen"),"","Jahrgang "&amp;VLOOKUP(D68,'Listen Daten'!$P:$R,2,0))</f>
        <v/>
      </c>
      <c r="G68" s="134"/>
      <c r="H68" s="134"/>
      <c r="K68" s="77" t="s">
        <v>338</v>
      </c>
      <c r="L68" s="9" t="str">
        <f>B65</f>
        <v>Team 5</v>
      </c>
      <c r="M68" s="68" t="str">
        <f>IF(D68="","",D68&amp;"-"&amp;D72)</f>
        <v/>
      </c>
      <c r="N68" s="9" t="str">
        <f>IF(D68="","",$D$8)</f>
        <v/>
      </c>
      <c r="O68" s="9" t="str">
        <f>IF(D68="","",D68)</f>
        <v/>
      </c>
      <c r="P68" s="9" t="str">
        <f>IF(D68="","",D70)</f>
        <v/>
      </c>
      <c r="Q68" s="9" t="str">
        <f>IF(D68="","",D72)</f>
        <v/>
      </c>
      <c r="T68" s="9" t="str">
        <f>IF(D68="","",D75)</f>
        <v/>
      </c>
      <c r="U68" s="9" t="str">
        <f>IF(D68="","",E75)</f>
        <v/>
      </c>
      <c r="V68" s="9" t="str">
        <f>IF(D68="","",D76)</f>
        <v/>
      </c>
      <c r="W68" s="9" t="str">
        <f>IF(D68="","",E76)</f>
        <v/>
      </c>
    </row>
    <row r="69" spans="1:23" x14ac:dyDescent="0.25">
      <c r="K69" s="78" t="e">
        <f>HLOOKUP(D68,'Listen Daten'!$A$26:$T$31,1,0)</f>
        <v>#N/A</v>
      </c>
      <c r="M69" s="68"/>
    </row>
    <row r="70" spans="1:23" x14ac:dyDescent="0.25">
      <c r="C70" s="9" t="s">
        <v>4</v>
      </c>
      <c r="D70" s="75"/>
      <c r="K70" s="78"/>
      <c r="M70" s="68"/>
    </row>
    <row r="71" spans="1:23" x14ac:dyDescent="0.25">
      <c r="K71" s="78" t="e">
        <f>HLOOKUP(D68,'Listen Daten'!$A$26:$T$31,2,0)</f>
        <v>#N/A</v>
      </c>
      <c r="M71" s="68"/>
    </row>
    <row r="72" spans="1:23" x14ac:dyDescent="0.25">
      <c r="C72" s="9" t="s">
        <v>5</v>
      </c>
      <c r="D72" s="129"/>
      <c r="E72" s="129"/>
      <c r="K72" s="78" t="e">
        <f>IF(HLOOKUP(D68,'Listen Daten'!$A$26:$T$31,3,0)="","",HLOOKUP(D68,'Listen Daten'!$A$26:$T$31,3,0))</f>
        <v>#N/A</v>
      </c>
      <c r="M72" s="68"/>
    </row>
    <row r="73" spans="1:23" x14ac:dyDescent="0.25">
      <c r="K73" s="78" t="e">
        <f>IF(HLOOKUP(D68,'Listen Daten'!$A$26:$T$31,4,0)="","",HLOOKUP(D68,'Listen Daten'!$A$26:$T$31,4,0))</f>
        <v>#N/A</v>
      </c>
      <c r="M73" s="68"/>
    </row>
    <row r="74" spans="1:23" x14ac:dyDescent="0.25">
      <c r="C74" s="9" t="s">
        <v>22</v>
      </c>
      <c r="D74" s="10" t="s">
        <v>11</v>
      </c>
      <c r="E74" s="10" t="s">
        <v>12</v>
      </c>
      <c r="K74" s="78" t="e">
        <f>IF(HLOOKUP(D68,'Listen Daten'!$A$26:$T$31,5,0)="","",HLOOKUP(D68,'Listen Daten'!$A$26:$T$31,5,0))</f>
        <v>#N/A</v>
      </c>
      <c r="M74" s="68"/>
    </row>
    <row r="75" spans="1:23" x14ac:dyDescent="0.25">
      <c r="C75" s="9" t="s">
        <v>134</v>
      </c>
      <c r="D75" s="74"/>
      <c r="E75" s="74"/>
      <c r="K75" s="79" t="e">
        <f>IF(HLOOKUP(D68,'Listen Daten'!$A$26:$T$31,6,0)="","",HLOOKUP(D68,'Listen Daten'!$A$26:$T$31,6,0))</f>
        <v>#N/A</v>
      </c>
      <c r="M75" s="68"/>
    </row>
    <row r="76" spans="1:23" x14ac:dyDescent="0.25">
      <c r="C76" s="9" t="s">
        <v>135</v>
      </c>
      <c r="D76" s="34"/>
      <c r="E76" s="34"/>
    </row>
    <row r="77" spans="1:23" s="14" customFormat="1" ht="7.5" customHeight="1" x14ac:dyDescent="0.25">
      <c r="B77" s="12"/>
      <c r="C77" s="12"/>
      <c r="D77" s="13"/>
      <c r="E77" s="13"/>
      <c r="F77" s="13"/>
      <c r="G77" s="12"/>
      <c r="H77" s="12"/>
      <c r="I77" s="9"/>
      <c r="J77" s="9"/>
    </row>
    <row r="78" spans="1:23" ht="7.5" customHeight="1" x14ac:dyDescent="0.25"/>
    <row r="79" spans="1:23" x14ac:dyDescent="0.25">
      <c r="A79" s="9">
        <f>A65+1</f>
        <v>6</v>
      </c>
      <c r="B79" s="9" t="str">
        <f>"Team "&amp;A79</f>
        <v>Team 6</v>
      </c>
    </row>
    <row r="80" spans="1:23" x14ac:dyDescent="0.25">
      <c r="C80" s="9" t="str">
        <f>IF(D82="","","Ansprechpartner = "&amp;HLOOKUP(D82,'Listen Daten'!$A$26:$T$32,7,0))</f>
        <v/>
      </c>
      <c r="T80" s="9" t="s">
        <v>22</v>
      </c>
      <c r="V80" s="9" t="s">
        <v>13</v>
      </c>
    </row>
    <row r="81" spans="1:23" x14ac:dyDescent="0.25">
      <c r="L81" s="9" t="s">
        <v>342</v>
      </c>
      <c r="M81" s="9" t="s">
        <v>345</v>
      </c>
      <c r="N81" s="9" t="s">
        <v>343</v>
      </c>
      <c r="O81" s="9" t="s">
        <v>344</v>
      </c>
      <c r="P81" s="9" t="s">
        <v>4</v>
      </c>
      <c r="Q81" s="9" t="s">
        <v>21</v>
      </c>
      <c r="R81" s="9" t="s">
        <v>106</v>
      </c>
      <c r="S81" s="9" t="s">
        <v>107</v>
      </c>
      <c r="T81" s="9" t="s">
        <v>11</v>
      </c>
      <c r="U81" s="9" t="s">
        <v>12</v>
      </c>
      <c r="V81" s="9" t="s">
        <v>11</v>
      </c>
      <c r="W81" s="9" t="s">
        <v>12</v>
      </c>
    </row>
    <row r="82" spans="1:23" ht="15.6" x14ac:dyDescent="0.3">
      <c r="C82" s="9" t="s">
        <v>337</v>
      </c>
      <c r="D82" s="133"/>
      <c r="E82" s="133"/>
      <c r="F82" s="134" t="str">
        <f>IF(OR(D82="Herren",D82="",D82="Damen"),"","Jahrgang "&amp;VLOOKUP(D82,'Listen Daten'!$P:$R,2,0))</f>
        <v/>
      </c>
      <c r="G82" s="134"/>
      <c r="H82" s="134"/>
      <c r="K82" s="77" t="s">
        <v>338</v>
      </c>
      <c r="L82" s="9" t="str">
        <f>B79</f>
        <v>Team 6</v>
      </c>
      <c r="M82" s="68" t="str">
        <f>IF(D82="","",D82&amp;"-"&amp;D86)</f>
        <v/>
      </c>
      <c r="N82" s="9" t="str">
        <f>IF(D82="","",$D$8)</f>
        <v/>
      </c>
      <c r="O82" s="9" t="str">
        <f>IF(D82="","",D82)</f>
        <v/>
      </c>
      <c r="P82" s="9" t="str">
        <f>IF(D82="","",D84)</f>
        <v/>
      </c>
      <c r="Q82" s="9" t="str">
        <f>IF(D82="","",D86)</f>
        <v/>
      </c>
      <c r="T82" s="9" t="str">
        <f>IF(D82="","",D89)</f>
        <v/>
      </c>
      <c r="U82" s="9" t="str">
        <f>IF(D82="","",E89)</f>
        <v/>
      </c>
      <c r="V82" s="9" t="str">
        <f>IF(D82="","",D90)</f>
        <v/>
      </c>
      <c r="W82" s="9" t="str">
        <f>IF(D82="","",E90)</f>
        <v/>
      </c>
    </row>
    <row r="83" spans="1:23" x14ac:dyDescent="0.25">
      <c r="K83" s="78" t="e">
        <f>HLOOKUP(D82,'Listen Daten'!$A$26:$T$31,1,0)</f>
        <v>#N/A</v>
      </c>
      <c r="M83" s="68"/>
    </row>
    <row r="84" spans="1:23" x14ac:dyDescent="0.25">
      <c r="C84" s="9" t="s">
        <v>4</v>
      </c>
      <c r="D84" s="75"/>
      <c r="K84" s="78"/>
      <c r="M84" s="68"/>
    </row>
    <row r="85" spans="1:23" x14ac:dyDescent="0.25">
      <c r="K85" s="78" t="e">
        <f>HLOOKUP(D82,'Listen Daten'!$A$26:$T$31,2,0)</f>
        <v>#N/A</v>
      </c>
      <c r="M85" s="68"/>
    </row>
    <row r="86" spans="1:23" x14ac:dyDescent="0.25">
      <c r="C86" s="9" t="s">
        <v>5</v>
      </c>
      <c r="D86" s="129"/>
      <c r="E86" s="129"/>
      <c r="K86" s="78" t="e">
        <f>IF(HLOOKUP(D82,'Listen Daten'!$A$26:$T$31,3,0)="","",HLOOKUP(D82,'Listen Daten'!$A$26:$T$31,3,0))</f>
        <v>#N/A</v>
      </c>
      <c r="M86" s="68"/>
    </row>
    <row r="87" spans="1:23" x14ac:dyDescent="0.25">
      <c r="K87" s="78" t="e">
        <f>IF(HLOOKUP(D82,'Listen Daten'!$A$26:$T$31,4,0)="","",HLOOKUP(D82,'Listen Daten'!$A$26:$T$31,4,0))</f>
        <v>#N/A</v>
      </c>
      <c r="M87" s="68"/>
    </row>
    <row r="88" spans="1:23" x14ac:dyDescent="0.25">
      <c r="C88" s="9" t="s">
        <v>22</v>
      </c>
      <c r="D88" s="10" t="s">
        <v>11</v>
      </c>
      <c r="E88" s="10" t="s">
        <v>12</v>
      </c>
      <c r="K88" s="78" t="e">
        <f>IF(HLOOKUP(D82,'Listen Daten'!$A$26:$T$31,5,0)="","",HLOOKUP(D82,'Listen Daten'!$A$26:$T$31,5,0))</f>
        <v>#N/A</v>
      </c>
      <c r="M88" s="68"/>
    </row>
    <row r="89" spans="1:23" x14ac:dyDescent="0.25">
      <c r="C89" s="9" t="s">
        <v>134</v>
      </c>
      <c r="D89" s="74"/>
      <c r="E89" s="74"/>
      <c r="K89" s="79" t="e">
        <f>IF(HLOOKUP(D82,'Listen Daten'!$A$26:$T$31,6,0)="","",HLOOKUP(D82,'Listen Daten'!$A$26:$T$31,6,0))</f>
        <v>#N/A</v>
      </c>
      <c r="M89" s="68"/>
    </row>
    <row r="90" spans="1:23" x14ac:dyDescent="0.25">
      <c r="C90" s="9" t="s">
        <v>135</v>
      </c>
      <c r="D90" s="34"/>
      <c r="E90" s="34"/>
    </row>
    <row r="91" spans="1:23" s="14" customFormat="1" ht="7.5" customHeight="1" x14ac:dyDescent="0.25">
      <c r="B91" s="12"/>
      <c r="C91" s="12"/>
      <c r="D91" s="13"/>
      <c r="E91" s="13"/>
      <c r="F91" s="13"/>
      <c r="G91" s="12"/>
      <c r="H91" s="12"/>
      <c r="I91" s="9"/>
      <c r="J91" s="9"/>
    </row>
    <row r="92" spans="1:23" ht="7.5" customHeight="1" x14ac:dyDescent="0.25"/>
    <row r="93" spans="1:23" x14ac:dyDescent="0.25">
      <c r="A93" s="9">
        <f>A79+1</f>
        <v>7</v>
      </c>
      <c r="B93" s="9" t="str">
        <f>"Team "&amp;A93</f>
        <v>Team 7</v>
      </c>
    </row>
    <row r="94" spans="1:23" x14ac:dyDescent="0.25">
      <c r="C94" s="9" t="str">
        <f>IF(D96="","","Ansprechpartner = "&amp;HLOOKUP(D96,'Listen Daten'!$A$26:$T$32,7,0))</f>
        <v/>
      </c>
      <c r="T94" s="9" t="s">
        <v>22</v>
      </c>
      <c r="V94" s="9" t="s">
        <v>13</v>
      </c>
    </row>
    <row r="95" spans="1:23" x14ac:dyDescent="0.25">
      <c r="L95" s="9" t="s">
        <v>342</v>
      </c>
      <c r="M95" s="9" t="s">
        <v>345</v>
      </c>
      <c r="N95" s="9" t="s">
        <v>343</v>
      </c>
      <c r="O95" s="9" t="s">
        <v>344</v>
      </c>
      <c r="P95" s="9" t="s">
        <v>4</v>
      </c>
      <c r="Q95" s="9" t="s">
        <v>21</v>
      </c>
      <c r="R95" s="9" t="s">
        <v>106</v>
      </c>
      <c r="S95" s="9" t="s">
        <v>107</v>
      </c>
      <c r="T95" s="9" t="s">
        <v>11</v>
      </c>
      <c r="U95" s="9" t="s">
        <v>12</v>
      </c>
      <c r="V95" s="9" t="s">
        <v>11</v>
      </c>
      <c r="W95" s="9" t="s">
        <v>12</v>
      </c>
    </row>
    <row r="96" spans="1:23" ht="15.6" x14ac:dyDescent="0.3">
      <c r="C96" s="9" t="s">
        <v>337</v>
      </c>
      <c r="D96" s="133"/>
      <c r="E96" s="133"/>
      <c r="F96" s="134" t="str">
        <f>IF(OR(D96="Herren",D96="",D96="Damen"),"","Jahrgang "&amp;VLOOKUP(D96,'Listen Daten'!$P:$R,2,0))</f>
        <v/>
      </c>
      <c r="G96" s="134"/>
      <c r="H96" s="134"/>
      <c r="K96" s="77" t="s">
        <v>338</v>
      </c>
      <c r="L96" s="9" t="str">
        <f>B93</f>
        <v>Team 7</v>
      </c>
      <c r="M96" s="68" t="str">
        <f>IF(D96="","",D96&amp;"-"&amp;D100)</f>
        <v/>
      </c>
      <c r="N96" s="9" t="str">
        <f>IF(D96="","",$D$8)</f>
        <v/>
      </c>
      <c r="O96" s="9" t="str">
        <f>IF(D96="","",D96)</f>
        <v/>
      </c>
      <c r="P96" s="9" t="str">
        <f>IF(D96="","",D98)</f>
        <v/>
      </c>
      <c r="Q96" s="9" t="str">
        <f>IF(D96="","",D100)</f>
        <v/>
      </c>
      <c r="T96" s="9" t="str">
        <f>IF(D96="","",D103)</f>
        <v/>
      </c>
      <c r="U96" s="9" t="str">
        <f>IF(D96="","",E103)</f>
        <v/>
      </c>
      <c r="V96" s="9" t="str">
        <f>IF(D96="","",D104)</f>
        <v/>
      </c>
      <c r="W96" s="9" t="str">
        <f>IF(D96="","",E104)</f>
        <v/>
      </c>
    </row>
    <row r="97" spans="1:23" x14ac:dyDescent="0.25">
      <c r="K97" s="78" t="e">
        <f>HLOOKUP(D96,'Listen Daten'!$A$26:$T$31,1,0)</f>
        <v>#N/A</v>
      </c>
      <c r="M97" s="68"/>
    </row>
    <row r="98" spans="1:23" x14ac:dyDescent="0.25">
      <c r="C98" s="9" t="s">
        <v>4</v>
      </c>
      <c r="D98" s="75"/>
      <c r="K98" s="78"/>
      <c r="M98" s="68"/>
    </row>
    <row r="99" spans="1:23" x14ac:dyDescent="0.25">
      <c r="K99" s="78" t="e">
        <f>HLOOKUP(D96,'Listen Daten'!$A$26:$T$31,2,0)</f>
        <v>#N/A</v>
      </c>
      <c r="M99" s="68"/>
    </row>
    <row r="100" spans="1:23" x14ac:dyDescent="0.25">
      <c r="C100" s="9" t="s">
        <v>5</v>
      </c>
      <c r="D100" s="129"/>
      <c r="E100" s="129"/>
      <c r="K100" s="78" t="e">
        <f>IF(HLOOKUP(D96,'Listen Daten'!$A$26:$T$31,3,0)="","",HLOOKUP(D96,'Listen Daten'!$A$26:$T$31,3,0))</f>
        <v>#N/A</v>
      </c>
      <c r="M100" s="68"/>
    </row>
    <row r="101" spans="1:23" x14ac:dyDescent="0.25">
      <c r="K101" s="78" t="e">
        <f>IF(HLOOKUP(D96,'Listen Daten'!$A$26:$T$31,4,0)="","",HLOOKUP(D96,'Listen Daten'!$A$26:$T$31,4,0))</f>
        <v>#N/A</v>
      </c>
      <c r="M101" s="68"/>
    </row>
    <row r="102" spans="1:23" x14ac:dyDescent="0.25">
      <c r="C102" s="9" t="s">
        <v>22</v>
      </c>
      <c r="D102" s="10" t="s">
        <v>11</v>
      </c>
      <c r="E102" s="10" t="s">
        <v>12</v>
      </c>
      <c r="K102" s="78" t="e">
        <f>IF(HLOOKUP(D96,'Listen Daten'!$A$26:$T$31,5,0)="","",HLOOKUP(D96,'Listen Daten'!$A$26:$T$31,5,0))</f>
        <v>#N/A</v>
      </c>
      <c r="M102" s="68"/>
    </row>
    <row r="103" spans="1:23" x14ac:dyDescent="0.25">
      <c r="C103" s="9" t="s">
        <v>134</v>
      </c>
      <c r="D103" s="74"/>
      <c r="E103" s="74"/>
      <c r="K103" s="79" t="e">
        <f>IF(HLOOKUP(D96,'Listen Daten'!$A$26:$T$31,6,0)="","",HLOOKUP(D96,'Listen Daten'!$A$26:$T$31,6,0))</f>
        <v>#N/A</v>
      </c>
      <c r="M103" s="68"/>
    </row>
    <row r="104" spans="1:23" x14ac:dyDescent="0.25">
      <c r="C104" s="9" t="s">
        <v>135</v>
      </c>
      <c r="D104" s="34"/>
      <c r="E104" s="34"/>
    </row>
    <row r="105" spans="1:23" s="14" customFormat="1" ht="7.5" customHeight="1" x14ac:dyDescent="0.25">
      <c r="B105" s="12"/>
      <c r="C105" s="12"/>
      <c r="D105" s="13"/>
      <c r="E105" s="13"/>
      <c r="F105" s="13"/>
      <c r="G105" s="12"/>
      <c r="H105" s="12"/>
      <c r="I105" s="9"/>
      <c r="J105" s="9"/>
    </row>
    <row r="106" spans="1:23" ht="7.5" customHeight="1" x14ac:dyDescent="0.25"/>
    <row r="107" spans="1:23" x14ac:dyDescent="0.25">
      <c r="A107" s="9">
        <f>A93+1</f>
        <v>8</v>
      </c>
      <c r="B107" s="9" t="str">
        <f>"Team "&amp;A107</f>
        <v>Team 8</v>
      </c>
    </row>
    <row r="108" spans="1:23" x14ac:dyDescent="0.25">
      <c r="C108" s="9" t="str">
        <f>IF(D110="","","Ansprechpartner = "&amp;HLOOKUP(D110,'Listen Daten'!$A$26:$T$32,7,0))</f>
        <v/>
      </c>
      <c r="T108" s="9" t="s">
        <v>22</v>
      </c>
      <c r="V108" s="9" t="s">
        <v>13</v>
      </c>
    </row>
    <row r="109" spans="1:23" x14ac:dyDescent="0.25">
      <c r="L109" s="9" t="s">
        <v>342</v>
      </c>
      <c r="M109" s="9" t="s">
        <v>345</v>
      </c>
      <c r="N109" s="9" t="s">
        <v>343</v>
      </c>
      <c r="O109" s="9" t="s">
        <v>344</v>
      </c>
      <c r="P109" s="9" t="s">
        <v>4</v>
      </c>
      <c r="Q109" s="9" t="s">
        <v>21</v>
      </c>
      <c r="R109" s="9" t="s">
        <v>106</v>
      </c>
      <c r="S109" s="9" t="s">
        <v>107</v>
      </c>
      <c r="T109" s="9" t="s">
        <v>11</v>
      </c>
      <c r="U109" s="9" t="s">
        <v>12</v>
      </c>
      <c r="V109" s="9" t="s">
        <v>11</v>
      </c>
      <c r="W109" s="9" t="s">
        <v>12</v>
      </c>
    </row>
    <row r="110" spans="1:23" ht="15.6" x14ac:dyDescent="0.3">
      <c r="C110" s="9" t="s">
        <v>337</v>
      </c>
      <c r="D110" s="133"/>
      <c r="E110" s="133"/>
      <c r="F110" s="134" t="str">
        <f>IF(OR(D110="Herren",D110="",D110="Damen"),"","Jahrgang "&amp;VLOOKUP(D110,'Listen Daten'!$P:$R,2,0))</f>
        <v/>
      </c>
      <c r="G110" s="134"/>
      <c r="H110" s="134"/>
      <c r="K110" s="77" t="s">
        <v>338</v>
      </c>
      <c r="L110" s="9" t="str">
        <f>B107</f>
        <v>Team 8</v>
      </c>
      <c r="M110" s="68" t="str">
        <f>IF(D110="","",D110&amp;"-"&amp;D114)</f>
        <v/>
      </c>
      <c r="N110" s="9" t="str">
        <f>IF(D110="","",$D$8)</f>
        <v/>
      </c>
      <c r="O110" s="9" t="str">
        <f>IF(D110="","",D110)</f>
        <v/>
      </c>
      <c r="P110" s="9" t="str">
        <f>IF(D110="","",D112)</f>
        <v/>
      </c>
      <c r="Q110" s="9" t="str">
        <f>IF(D110="","",D114)</f>
        <v/>
      </c>
      <c r="T110" s="9" t="str">
        <f>IF(D110="","",D117)</f>
        <v/>
      </c>
      <c r="U110" s="9" t="str">
        <f>IF(D110="","",E117)</f>
        <v/>
      </c>
      <c r="V110" s="9" t="str">
        <f>IF(D110="","",D118)</f>
        <v/>
      </c>
      <c r="W110" s="9" t="str">
        <f>IF(D110="","",E118)</f>
        <v/>
      </c>
    </row>
    <row r="111" spans="1:23" x14ac:dyDescent="0.25">
      <c r="K111" s="78" t="e">
        <f>HLOOKUP(D110,'Listen Daten'!$A$26:$T$31,1,0)</f>
        <v>#N/A</v>
      </c>
      <c r="M111" s="68"/>
    </row>
    <row r="112" spans="1:23" x14ac:dyDescent="0.25">
      <c r="C112" s="9" t="s">
        <v>4</v>
      </c>
      <c r="D112" s="75"/>
      <c r="K112" s="78"/>
      <c r="M112" s="68"/>
    </row>
    <row r="113" spans="1:23" x14ac:dyDescent="0.25">
      <c r="K113" s="78" t="e">
        <f>HLOOKUP(D110,'Listen Daten'!$A$26:$T$31,2,0)</f>
        <v>#N/A</v>
      </c>
      <c r="M113" s="68"/>
    </row>
    <row r="114" spans="1:23" x14ac:dyDescent="0.25">
      <c r="C114" s="9" t="s">
        <v>5</v>
      </c>
      <c r="D114" s="129"/>
      <c r="E114" s="129"/>
      <c r="K114" s="78" t="e">
        <f>IF(HLOOKUP(D110,'Listen Daten'!$A$26:$T$31,3,0)="","",HLOOKUP(D110,'Listen Daten'!$A$26:$T$31,3,0))</f>
        <v>#N/A</v>
      </c>
      <c r="M114" s="68"/>
    </row>
    <row r="115" spans="1:23" x14ac:dyDescent="0.25">
      <c r="K115" s="78" t="e">
        <f>IF(HLOOKUP(D110,'Listen Daten'!$A$26:$T$31,4,0)="","",HLOOKUP(D110,'Listen Daten'!$A$26:$T$31,4,0))</f>
        <v>#N/A</v>
      </c>
      <c r="M115" s="68"/>
    </row>
    <row r="116" spans="1:23" x14ac:dyDescent="0.25">
      <c r="C116" s="9" t="s">
        <v>22</v>
      </c>
      <c r="D116" s="10" t="s">
        <v>11</v>
      </c>
      <c r="E116" s="10" t="s">
        <v>12</v>
      </c>
      <c r="K116" s="78" t="e">
        <f>IF(HLOOKUP(D110,'Listen Daten'!$A$26:$T$31,5,0)="","",HLOOKUP(D110,'Listen Daten'!$A$26:$T$31,5,0))</f>
        <v>#N/A</v>
      </c>
      <c r="M116" s="68"/>
    </row>
    <row r="117" spans="1:23" x14ac:dyDescent="0.25">
      <c r="C117" s="9" t="s">
        <v>134</v>
      </c>
      <c r="D117" s="74"/>
      <c r="E117" s="74"/>
      <c r="K117" s="79" t="e">
        <f>IF(HLOOKUP(D110,'Listen Daten'!$A$26:$T$31,6,0)="","",HLOOKUP(D110,'Listen Daten'!$A$26:$T$31,6,0))</f>
        <v>#N/A</v>
      </c>
      <c r="M117" s="68"/>
    </row>
    <row r="118" spans="1:23" x14ac:dyDescent="0.25">
      <c r="C118" s="9" t="s">
        <v>135</v>
      </c>
      <c r="D118" s="34"/>
      <c r="E118" s="34"/>
    </row>
    <row r="119" spans="1:23" s="14" customFormat="1" ht="7.5" customHeight="1" x14ac:dyDescent="0.25">
      <c r="B119" s="12"/>
      <c r="C119" s="12"/>
      <c r="D119" s="13"/>
      <c r="E119" s="13"/>
      <c r="F119" s="13"/>
      <c r="G119" s="12"/>
      <c r="H119" s="12"/>
      <c r="I119" s="9"/>
      <c r="J119" s="9"/>
    </row>
    <row r="120" spans="1:23" ht="7.5" customHeight="1" x14ac:dyDescent="0.25"/>
    <row r="121" spans="1:23" x14ac:dyDescent="0.25">
      <c r="A121" s="9">
        <f>A107+1</f>
        <v>9</v>
      </c>
      <c r="B121" s="9" t="str">
        <f>"Team "&amp;A121</f>
        <v>Team 9</v>
      </c>
    </row>
    <row r="122" spans="1:23" x14ac:dyDescent="0.25">
      <c r="C122" s="9" t="str">
        <f>IF(D124="","","Ansprechpartner = "&amp;HLOOKUP(D124,'Listen Daten'!$A$26:$T$32,7,0))</f>
        <v/>
      </c>
      <c r="T122" s="9" t="s">
        <v>22</v>
      </c>
      <c r="V122" s="9" t="s">
        <v>13</v>
      </c>
    </row>
    <row r="123" spans="1:23" x14ac:dyDescent="0.25">
      <c r="L123" s="9" t="s">
        <v>342</v>
      </c>
      <c r="M123" s="9" t="s">
        <v>345</v>
      </c>
      <c r="N123" s="9" t="s">
        <v>343</v>
      </c>
      <c r="O123" s="9" t="s">
        <v>344</v>
      </c>
      <c r="P123" s="9" t="s">
        <v>4</v>
      </c>
      <c r="Q123" s="9" t="s">
        <v>21</v>
      </c>
      <c r="R123" s="9" t="s">
        <v>106</v>
      </c>
      <c r="S123" s="9" t="s">
        <v>107</v>
      </c>
      <c r="T123" s="9" t="s">
        <v>11</v>
      </c>
      <c r="U123" s="9" t="s">
        <v>12</v>
      </c>
      <c r="V123" s="9" t="s">
        <v>11</v>
      </c>
      <c r="W123" s="9" t="s">
        <v>12</v>
      </c>
    </row>
    <row r="124" spans="1:23" ht="15.6" x14ac:dyDescent="0.3">
      <c r="C124" s="9" t="s">
        <v>337</v>
      </c>
      <c r="D124" s="133"/>
      <c r="E124" s="133"/>
      <c r="F124" s="134" t="str">
        <f>IF(OR(D124="Herren",D124="",D124="Damen"),"","Jahrgang "&amp;VLOOKUP(D124,'Listen Daten'!$P:$R,2,0))</f>
        <v/>
      </c>
      <c r="G124" s="134"/>
      <c r="H124" s="134"/>
      <c r="K124" s="77" t="s">
        <v>338</v>
      </c>
      <c r="L124" s="9" t="str">
        <f>B121</f>
        <v>Team 9</v>
      </c>
      <c r="M124" s="68" t="str">
        <f>IF(D124="","",D124&amp;"-"&amp;D128)</f>
        <v/>
      </c>
      <c r="N124" s="9" t="str">
        <f>IF(D124="","",$D$8)</f>
        <v/>
      </c>
      <c r="O124" s="9" t="str">
        <f>IF(D124="","",D124)</f>
        <v/>
      </c>
      <c r="P124" s="9" t="str">
        <f>IF(D124="","",D126)</f>
        <v/>
      </c>
      <c r="Q124" s="9" t="str">
        <f>IF(D124="","",D128)</f>
        <v/>
      </c>
      <c r="T124" s="9" t="str">
        <f>IF(D124="","",D131)</f>
        <v/>
      </c>
      <c r="U124" s="9" t="str">
        <f>IF(D124="","",E131)</f>
        <v/>
      </c>
      <c r="V124" s="9" t="str">
        <f>IF(D124="","",D132)</f>
        <v/>
      </c>
      <c r="W124" s="9" t="str">
        <f>IF(D124="","",E132)</f>
        <v/>
      </c>
    </row>
    <row r="125" spans="1:23" x14ac:dyDescent="0.25">
      <c r="K125" s="78" t="e">
        <f>HLOOKUP(D124,'Listen Daten'!$A$26:$T$31,1,0)</f>
        <v>#N/A</v>
      </c>
      <c r="M125" s="68"/>
    </row>
    <row r="126" spans="1:23" x14ac:dyDescent="0.25">
      <c r="C126" s="9" t="s">
        <v>4</v>
      </c>
      <c r="D126" s="75"/>
      <c r="K126" s="78"/>
      <c r="M126" s="68"/>
    </row>
    <row r="127" spans="1:23" x14ac:dyDescent="0.25">
      <c r="K127" s="78" t="e">
        <f>HLOOKUP(D124,'Listen Daten'!$A$26:$T$31,2,0)</f>
        <v>#N/A</v>
      </c>
      <c r="M127" s="68"/>
    </row>
    <row r="128" spans="1:23" x14ac:dyDescent="0.25">
      <c r="C128" s="9" t="s">
        <v>5</v>
      </c>
      <c r="D128" s="129"/>
      <c r="E128" s="129"/>
      <c r="K128" s="78" t="e">
        <f>IF(HLOOKUP(D124,'Listen Daten'!$A$26:$T$31,3,0)="","",HLOOKUP(D124,'Listen Daten'!$A$26:$T$31,3,0))</f>
        <v>#N/A</v>
      </c>
      <c r="M128" s="68"/>
    </row>
    <row r="129" spans="1:23" x14ac:dyDescent="0.25">
      <c r="K129" s="78" t="e">
        <f>IF(HLOOKUP(D124,'Listen Daten'!$A$26:$T$31,4,0)="","",HLOOKUP(D124,'Listen Daten'!$A$26:$T$31,4,0))</f>
        <v>#N/A</v>
      </c>
      <c r="M129" s="68"/>
    </row>
    <row r="130" spans="1:23" x14ac:dyDescent="0.25">
      <c r="C130" s="9" t="s">
        <v>22</v>
      </c>
      <c r="D130" s="10" t="s">
        <v>11</v>
      </c>
      <c r="E130" s="10" t="s">
        <v>12</v>
      </c>
      <c r="K130" s="78" t="e">
        <f>IF(HLOOKUP(D124,'Listen Daten'!$A$26:$T$31,5,0)="","",HLOOKUP(D124,'Listen Daten'!$A$26:$T$31,5,0))</f>
        <v>#N/A</v>
      </c>
      <c r="M130" s="68"/>
    </row>
    <row r="131" spans="1:23" x14ac:dyDescent="0.25">
      <c r="C131" s="9" t="s">
        <v>134</v>
      </c>
      <c r="D131" s="74"/>
      <c r="E131" s="74"/>
      <c r="K131" s="79" t="e">
        <f>IF(HLOOKUP(D124,'Listen Daten'!$A$26:$T$31,6,0)="","",HLOOKUP(D124,'Listen Daten'!$A$26:$T$31,6,0))</f>
        <v>#N/A</v>
      </c>
      <c r="M131" s="68"/>
    </row>
    <row r="132" spans="1:23" x14ac:dyDescent="0.25">
      <c r="C132" s="9" t="s">
        <v>135</v>
      </c>
      <c r="D132" s="34"/>
      <c r="E132" s="34"/>
    </row>
    <row r="133" spans="1:23" s="14" customFormat="1" ht="7.5" customHeight="1" x14ac:dyDescent="0.25">
      <c r="B133" s="12"/>
      <c r="C133" s="12"/>
      <c r="D133" s="13"/>
      <c r="E133" s="13"/>
      <c r="F133" s="13"/>
      <c r="G133" s="12"/>
      <c r="H133" s="12"/>
      <c r="I133" s="9"/>
      <c r="J133" s="9"/>
    </row>
    <row r="134" spans="1:23" ht="7.5" customHeight="1" x14ac:dyDescent="0.25"/>
    <row r="135" spans="1:23" x14ac:dyDescent="0.25">
      <c r="A135" s="9">
        <f>A121+1</f>
        <v>10</v>
      </c>
      <c r="B135" s="9" t="str">
        <f>"Team "&amp;A135</f>
        <v>Team 10</v>
      </c>
    </row>
    <row r="136" spans="1:23" x14ac:dyDescent="0.25">
      <c r="C136" s="9" t="str">
        <f>IF(D138="","","Ansprechpartner = "&amp;HLOOKUP(D138,'Listen Daten'!$A$26:$T$32,7,0))</f>
        <v/>
      </c>
      <c r="T136" s="9" t="s">
        <v>22</v>
      </c>
      <c r="V136" s="9" t="s">
        <v>13</v>
      </c>
    </row>
    <row r="137" spans="1:23" x14ac:dyDescent="0.25">
      <c r="L137" s="9" t="s">
        <v>342</v>
      </c>
      <c r="M137" s="9" t="s">
        <v>345</v>
      </c>
      <c r="N137" s="9" t="s">
        <v>343</v>
      </c>
      <c r="O137" s="9" t="s">
        <v>344</v>
      </c>
      <c r="P137" s="9" t="s">
        <v>4</v>
      </c>
      <c r="Q137" s="9" t="s">
        <v>21</v>
      </c>
      <c r="R137" s="9" t="s">
        <v>106</v>
      </c>
      <c r="S137" s="9" t="s">
        <v>107</v>
      </c>
      <c r="T137" s="9" t="s">
        <v>11</v>
      </c>
      <c r="U137" s="9" t="s">
        <v>12</v>
      </c>
      <c r="V137" s="9" t="s">
        <v>11</v>
      </c>
      <c r="W137" s="9" t="s">
        <v>12</v>
      </c>
    </row>
    <row r="138" spans="1:23" ht="15.6" x14ac:dyDescent="0.3">
      <c r="C138" s="9" t="s">
        <v>337</v>
      </c>
      <c r="D138" s="133"/>
      <c r="E138" s="133"/>
      <c r="F138" s="134" t="str">
        <f>IF(OR(D138="Herren",D138="",D138="Damen"),"","Jahrgang "&amp;VLOOKUP(D138,'Listen Daten'!$P:$R,2,0))</f>
        <v/>
      </c>
      <c r="G138" s="134"/>
      <c r="H138" s="134"/>
      <c r="K138" s="77" t="s">
        <v>338</v>
      </c>
      <c r="L138" s="9" t="str">
        <f>B135</f>
        <v>Team 10</v>
      </c>
      <c r="M138" s="68" t="str">
        <f>IF(D138="","",D138&amp;"-"&amp;D142)</f>
        <v/>
      </c>
      <c r="N138" s="9" t="str">
        <f>IF(D138="","",$D$8)</f>
        <v/>
      </c>
      <c r="O138" s="9" t="str">
        <f>IF(D138="","",D138)</f>
        <v/>
      </c>
      <c r="P138" s="9" t="str">
        <f>IF(D138="","",D140)</f>
        <v/>
      </c>
      <c r="Q138" s="9" t="str">
        <f>IF(D138="","",D142)</f>
        <v/>
      </c>
      <c r="T138" s="9" t="str">
        <f>IF(D138="","",D145)</f>
        <v/>
      </c>
      <c r="U138" s="9" t="str">
        <f>IF(D138="","",E145)</f>
        <v/>
      </c>
      <c r="V138" s="9" t="str">
        <f>IF(D138="","",D146)</f>
        <v/>
      </c>
      <c r="W138" s="9" t="str">
        <f>IF(D138="","",E146)</f>
        <v/>
      </c>
    </row>
    <row r="139" spans="1:23" x14ac:dyDescent="0.25">
      <c r="K139" s="78" t="e">
        <f>HLOOKUP(D138,'Listen Daten'!$A$26:$T$31,1,0)</f>
        <v>#N/A</v>
      </c>
      <c r="M139" s="68"/>
    </row>
    <row r="140" spans="1:23" x14ac:dyDescent="0.25">
      <c r="C140" s="9" t="s">
        <v>4</v>
      </c>
      <c r="D140" s="75"/>
      <c r="K140" s="78"/>
      <c r="M140" s="68"/>
    </row>
    <row r="141" spans="1:23" x14ac:dyDescent="0.25">
      <c r="K141" s="78" t="e">
        <f>HLOOKUP(D138,'Listen Daten'!$A$26:$T$31,2,0)</f>
        <v>#N/A</v>
      </c>
      <c r="M141" s="68"/>
    </row>
    <row r="142" spans="1:23" x14ac:dyDescent="0.25">
      <c r="C142" s="9" t="s">
        <v>5</v>
      </c>
      <c r="D142" s="129"/>
      <c r="E142" s="129"/>
      <c r="K142" s="78" t="e">
        <f>IF(HLOOKUP(D138,'Listen Daten'!$A$26:$T$31,3,0)="","",HLOOKUP(D138,'Listen Daten'!$A$26:$T$31,3,0))</f>
        <v>#N/A</v>
      </c>
      <c r="M142" s="68"/>
    </row>
    <row r="143" spans="1:23" x14ac:dyDescent="0.25">
      <c r="K143" s="78" t="e">
        <f>IF(HLOOKUP(D138,'Listen Daten'!$A$26:$T$31,4,0)="","",HLOOKUP(D138,'Listen Daten'!$A$26:$T$31,4,0))</f>
        <v>#N/A</v>
      </c>
      <c r="M143" s="68"/>
    </row>
    <row r="144" spans="1:23" x14ac:dyDescent="0.25">
      <c r="C144" s="9" t="s">
        <v>22</v>
      </c>
      <c r="D144" s="10" t="s">
        <v>11</v>
      </c>
      <c r="E144" s="10" t="s">
        <v>12</v>
      </c>
      <c r="K144" s="78" t="e">
        <f>IF(HLOOKUP(D138,'Listen Daten'!$A$26:$T$31,5,0)="","",HLOOKUP(D138,'Listen Daten'!$A$26:$T$31,5,0))</f>
        <v>#N/A</v>
      </c>
      <c r="M144" s="68"/>
    </row>
    <row r="145" spans="1:23" x14ac:dyDescent="0.25">
      <c r="C145" s="9" t="s">
        <v>134</v>
      </c>
      <c r="D145" s="74"/>
      <c r="E145" s="74"/>
      <c r="K145" s="79" t="e">
        <f>IF(HLOOKUP(D138,'Listen Daten'!$A$26:$T$31,6,0)="","",HLOOKUP(D138,'Listen Daten'!$A$26:$T$31,6,0))</f>
        <v>#N/A</v>
      </c>
      <c r="M145" s="68"/>
    </row>
    <row r="146" spans="1:23" x14ac:dyDescent="0.25">
      <c r="C146" s="9" t="s">
        <v>135</v>
      </c>
      <c r="D146" s="34"/>
      <c r="E146" s="34"/>
    </row>
    <row r="147" spans="1:23" s="14" customFormat="1" ht="7.5" customHeight="1" x14ac:dyDescent="0.25">
      <c r="B147" s="12"/>
      <c r="C147" s="12"/>
      <c r="D147" s="13"/>
      <c r="E147" s="13"/>
      <c r="F147" s="13"/>
      <c r="G147" s="12"/>
      <c r="H147" s="12"/>
      <c r="I147" s="9"/>
      <c r="J147" s="9"/>
    </row>
    <row r="148" spans="1:23" ht="7.5" customHeight="1" x14ac:dyDescent="0.25"/>
    <row r="149" spans="1:23" x14ac:dyDescent="0.25">
      <c r="A149" s="9">
        <f>A135+1</f>
        <v>11</v>
      </c>
      <c r="B149" s="9" t="str">
        <f>"Team "&amp;A149</f>
        <v>Team 11</v>
      </c>
    </row>
    <row r="150" spans="1:23" x14ac:dyDescent="0.25">
      <c r="C150" s="9" t="str">
        <f>IF(D152="","","Ansprechpartner = "&amp;HLOOKUP(D152,'Listen Daten'!$A$26:$T$32,7,0))</f>
        <v/>
      </c>
      <c r="T150" s="9" t="s">
        <v>22</v>
      </c>
      <c r="V150" s="9" t="s">
        <v>13</v>
      </c>
    </row>
    <row r="151" spans="1:23" x14ac:dyDescent="0.25">
      <c r="L151" s="9" t="s">
        <v>342</v>
      </c>
      <c r="M151" s="9" t="s">
        <v>345</v>
      </c>
      <c r="N151" s="9" t="s">
        <v>343</v>
      </c>
      <c r="O151" s="9" t="s">
        <v>344</v>
      </c>
      <c r="P151" s="9" t="s">
        <v>4</v>
      </c>
      <c r="Q151" s="9" t="s">
        <v>21</v>
      </c>
      <c r="R151" s="9" t="s">
        <v>106</v>
      </c>
      <c r="S151" s="9" t="s">
        <v>107</v>
      </c>
      <c r="T151" s="9" t="s">
        <v>11</v>
      </c>
      <c r="U151" s="9" t="s">
        <v>12</v>
      </c>
      <c r="V151" s="9" t="s">
        <v>11</v>
      </c>
      <c r="W151" s="9" t="s">
        <v>12</v>
      </c>
    </row>
    <row r="152" spans="1:23" ht="15.6" x14ac:dyDescent="0.3">
      <c r="C152" s="9" t="s">
        <v>337</v>
      </c>
      <c r="D152" s="133"/>
      <c r="E152" s="133"/>
      <c r="F152" s="134" t="str">
        <f>IF(OR(D152="Herren",D152="",D152="Damen"),"","Jahrgang "&amp;VLOOKUP(D152,'Listen Daten'!$P:$R,2,0))</f>
        <v/>
      </c>
      <c r="G152" s="134"/>
      <c r="H152" s="134"/>
      <c r="K152" s="77" t="s">
        <v>338</v>
      </c>
      <c r="L152" s="9" t="str">
        <f>B149</f>
        <v>Team 11</v>
      </c>
      <c r="M152" s="68" t="str">
        <f>IF(D152="","",D152&amp;"-"&amp;D156)</f>
        <v/>
      </c>
      <c r="N152" s="9" t="str">
        <f>IF(D152="","",$D$8)</f>
        <v/>
      </c>
      <c r="O152" s="9" t="str">
        <f>IF(D152="","",D152)</f>
        <v/>
      </c>
      <c r="P152" s="9" t="str">
        <f>IF(D152="","",D154)</f>
        <v/>
      </c>
      <c r="Q152" s="9" t="str">
        <f>IF(D152="","",D156)</f>
        <v/>
      </c>
      <c r="T152" s="9" t="str">
        <f>IF(D152="","",D159)</f>
        <v/>
      </c>
      <c r="U152" s="9" t="str">
        <f>IF(D152="","",E159)</f>
        <v/>
      </c>
      <c r="V152" s="9" t="str">
        <f>IF(D152="","",D160)</f>
        <v/>
      </c>
      <c r="W152" s="9" t="str">
        <f>IF(D152="","",E160)</f>
        <v/>
      </c>
    </row>
    <row r="153" spans="1:23" x14ac:dyDescent="0.25">
      <c r="K153" s="78" t="e">
        <f>HLOOKUP(D152,'Listen Daten'!$A$26:$T$31,1,0)</f>
        <v>#N/A</v>
      </c>
      <c r="M153" s="68"/>
    </row>
    <row r="154" spans="1:23" x14ac:dyDescent="0.25">
      <c r="C154" s="9" t="s">
        <v>4</v>
      </c>
      <c r="D154" s="75"/>
      <c r="K154" s="78"/>
      <c r="M154" s="68"/>
    </row>
    <row r="155" spans="1:23" x14ac:dyDescent="0.25">
      <c r="K155" s="78" t="e">
        <f>HLOOKUP(D152,'Listen Daten'!$A$26:$T$31,2,0)</f>
        <v>#N/A</v>
      </c>
      <c r="M155" s="68"/>
    </row>
    <row r="156" spans="1:23" x14ac:dyDescent="0.25">
      <c r="C156" s="9" t="s">
        <v>5</v>
      </c>
      <c r="D156" s="129"/>
      <c r="E156" s="129"/>
      <c r="K156" s="78" t="e">
        <f>IF(HLOOKUP(D152,'Listen Daten'!$A$26:$T$31,3,0)="","",HLOOKUP(D152,'Listen Daten'!$A$26:$T$31,3,0))</f>
        <v>#N/A</v>
      </c>
      <c r="M156" s="68"/>
    </row>
    <row r="157" spans="1:23" x14ac:dyDescent="0.25">
      <c r="K157" s="78" t="e">
        <f>IF(HLOOKUP(D152,'Listen Daten'!$A$26:$T$31,4,0)="","",HLOOKUP(D152,'Listen Daten'!$A$26:$T$31,4,0))</f>
        <v>#N/A</v>
      </c>
      <c r="M157" s="68"/>
    </row>
    <row r="158" spans="1:23" x14ac:dyDescent="0.25">
      <c r="C158" s="9" t="s">
        <v>22</v>
      </c>
      <c r="D158" s="10" t="s">
        <v>11</v>
      </c>
      <c r="E158" s="10" t="s">
        <v>12</v>
      </c>
      <c r="K158" s="78" t="e">
        <f>IF(HLOOKUP(D152,'Listen Daten'!$A$26:$T$31,5,0)="","",HLOOKUP(D152,'Listen Daten'!$A$26:$T$31,5,0))</f>
        <v>#N/A</v>
      </c>
      <c r="M158" s="68"/>
    </row>
    <row r="159" spans="1:23" x14ac:dyDescent="0.25">
      <c r="C159" s="9" t="s">
        <v>134</v>
      </c>
      <c r="D159" s="74"/>
      <c r="E159" s="74"/>
      <c r="K159" s="79" t="e">
        <f>IF(HLOOKUP(D152,'Listen Daten'!$A$26:$T$31,6,0)="","",HLOOKUP(D152,'Listen Daten'!$A$26:$T$31,6,0))</f>
        <v>#N/A</v>
      </c>
      <c r="M159" s="68"/>
    </row>
    <row r="160" spans="1:23" x14ac:dyDescent="0.25">
      <c r="C160" s="9" t="s">
        <v>135</v>
      </c>
      <c r="D160" s="34"/>
      <c r="E160" s="34"/>
    </row>
    <row r="161" spans="1:23" s="14" customFormat="1" ht="7.5" customHeight="1" x14ac:dyDescent="0.25">
      <c r="B161" s="12"/>
      <c r="C161" s="12"/>
      <c r="D161" s="13"/>
      <c r="E161" s="13"/>
      <c r="F161" s="13"/>
      <c r="G161" s="12"/>
      <c r="H161" s="12"/>
      <c r="I161" s="9"/>
      <c r="J161" s="9"/>
    </row>
    <row r="162" spans="1:23" ht="7.5" customHeight="1" x14ac:dyDescent="0.25"/>
    <row r="163" spans="1:23" x14ac:dyDescent="0.25">
      <c r="A163" s="9">
        <f>A149+1</f>
        <v>12</v>
      </c>
      <c r="B163" s="9" t="str">
        <f>"Team "&amp;A163</f>
        <v>Team 12</v>
      </c>
    </row>
    <row r="164" spans="1:23" x14ac:dyDescent="0.25">
      <c r="C164" s="9" t="str">
        <f>IF(D166="","","Ansprechpartner = "&amp;HLOOKUP(D166,'Listen Daten'!$A$26:$T$32,7,0))</f>
        <v/>
      </c>
      <c r="T164" s="9" t="s">
        <v>22</v>
      </c>
      <c r="V164" s="9" t="s">
        <v>13</v>
      </c>
    </row>
    <row r="165" spans="1:23" x14ac:dyDescent="0.25">
      <c r="L165" s="9" t="s">
        <v>342</v>
      </c>
      <c r="M165" s="9" t="s">
        <v>345</v>
      </c>
      <c r="N165" s="9" t="s">
        <v>343</v>
      </c>
      <c r="O165" s="9" t="s">
        <v>344</v>
      </c>
      <c r="P165" s="9" t="s">
        <v>4</v>
      </c>
      <c r="Q165" s="9" t="s">
        <v>21</v>
      </c>
      <c r="R165" s="9" t="s">
        <v>106</v>
      </c>
      <c r="S165" s="9" t="s">
        <v>107</v>
      </c>
      <c r="T165" s="9" t="s">
        <v>11</v>
      </c>
      <c r="U165" s="9" t="s">
        <v>12</v>
      </c>
      <c r="V165" s="9" t="s">
        <v>11</v>
      </c>
      <c r="W165" s="9" t="s">
        <v>12</v>
      </c>
    </row>
    <row r="166" spans="1:23" ht="15.6" x14ac:dyDescent="0.3">
      <c r="C166" s="9" t="s">
        <v>337</v>
      </c>
      <c r="D166" s="133"/>
      <c r="E166" s="133"/>
      <c r="F166" s="134" t="str">
        <f>IF(OR(D166="Herren",D166="",D166="Damen"),"","Jahrgang "&amp;VLOOKUP(D166,'Listen Daten'!$P:$R,2,0))</f>
        <v/>
      </c>
      <c r="G166" s="134"/>
      <c r="H166" s="134"/>
      <c r="K166" s="77" t="s">
        <v>338</v>
      </c>
      <c r="L166" s="9" t="str">
        <f>B163</f>
        <v>Team 12</v>
      </c>
      <c r="M166" s="68" t="str">
        <f>IF(D166="","",D166&amp;"-"&amp;D170)</f>
        <v/>
      </c>
      <c r="N166" s="9" t="str">
        <f>IF(D166="","",$D$8)</f>
        <v/>
      </c>
      <c r="O166" s="9" t="str">
        <f>IF(D166="","",D166)</f>
        <v/>
      </c>
      <c r="P166" s="9" t="str">
        <f>IF(D166="","",D168)</f>
        <v/>
      </c>
      <c r="Q166" s="9" t="str">
        <f>IF(D166="","",D170)</f>
        <v/>
      </c>
      <c r="T166" s="9" t="str">
        <f>IF(D166="","",D173)</f>
        <v/>
      </c>
      <c r="U166" s="9" t="str">
        <f>IF(D166="","",E173)</f>
        <v/>
      </c>
      <c r="V166" s="9" t="str">
        <f>IF(D166="","",D174)</f>
        <v/>
      </c>
      <c r="W166" s="9" t="str">
        <f>IF(D166="","",E174)</f>
        <v/>
      </c>
    </row>
    <row r="167" spans="1:23" x14ac:dyDescent="0.25">
      <c r="K167" s="78" t="e">
        <f>HLOOKUP(D166,'Listen Daten'!$A$26:$T$31,1,0)</f>
        <v>#N/A</v>
      </c>
      <c r="M167" s="68"/>
    </row>
    <row r="168" spans="1:23" x14ac:dyDescent="0.25">
      <c r="C168" s="9" t="s">
        <v>4</v>
      </c>
      <c r="D168" s="75"/>
      <c r="K168" s="78"/>
      <c r="M168" s="68"/>
    </row>
    <row r="169" spans="1:23" x14ac:dyDescent="0.25">
      <c r="K169" s="78" t="e">
        <f>HLOOKUP(D166,'Listen Daten'!$A$26:$T$31,2,0)</f>
        <v>#N/A</v>
      </c>
      <c r="M169" s="68"/>
    </row>
    <row r="170" spans="1:23" x14ac:dyDescent="0.25">
      <c r="C170" s="9" t="s">
        <v>5</v>
      </c>
      <c r="D170" s="129"/>
      <c r="E170" s="129"/>
      <c r="K170" s="78" t="e">
        <f>IF(HLOOKUP(D166,'Listen Daten'!$A$26:$T$31,3,0)="","",HLOOKUP(D166,'Listen Daten'!$A$26:$T$31,3,0))</f>
        <v>#N/A</v>
      </c>
      <c r="M170" s="68"/>
    </row>
    <row r="171" spans="1:23" x14ac:dyDescent="0.25">
      <c r="K171" s="78" t="e">
        <f>IF(HLOOKUP(D166,'Listen Daten'!$A$26:$T$31,4,0)="","",HLOOKUP(D166,'Listen Daten'!$A$26:$T$31,4,0))</f>
        <v>#N/A</v>
      </c>
      <c r="M171" s="68"/>
    </row>
    <row r="172" spans="1:23" x14ac:dyDescent="0.25">
      <c r="C172" s="9" t="s">
        <v>22</v>
      </c>
      <c r="D172" s="10" t="s">
        <v>11</v>
      </c>
      <c r="E172" s="10" t="s">
        <v>12</v>
      </c>
      <c r="K172" s="78" t="e">
        <f>IF(HLOOKUP(D166,'Listen Daten'!$A$26:$T$31,5,0)="","",HLOOKUP(D166,'Listen Daten'!$A$26:$T$31,5,0))</f>
        <v>#N/A</v>
      </c>
      <c r="M172" s="68"/>
    </row>
    <row r="173" spans="1:23" x14ac:dyDescent="0.25">
      <c r="C173" s="9" t="s">
        <v>134</v>
      </c>
      <c r="D173" s="74"/>
      <c r="E173" s="74"/>
      <c r="K173" s="79" t="e">
        <f>IF(HLOOKUP(D166,'Listen Daten'!$A$26:$T$31,6,0)="","",HLOOKUP(D166,'Listen Daten'!$A$26:$T$31,6,0))</f>
        <v>#N/A</v>
      </c>
      <c r="M173" s="68"/>
    </row>
    <row r="174" spans="1:23" x14ac:dyDescent="0.25">
      <c r="C174" s="9" t="s">
        <v>135</v>
      </c>
      <c r="D174" s="34"/>
      <c r="E174" s="34"/>
    </row>
    <row r="175" spans="1:23" s="14" customFormat="1" ht="7.5" customHeight="1" x14ac:dyDescent="0.25">
      <c r="B175" s="12"/>
      <c r="C175" s="12"/>
      <c r="D175" s="13"/>
      <c r="E175" s="13"/>
      <c r="F175" s="13"/>
      <c r="G175" s="12"/>
      <c r="H175" s="12"/>
      <c r="I175" s="9"/>
      <c r="J175" s="9"/>
    </row>
    <row r="176" spans="1:23" ht="7.5" customHeight="1" x14ac:dyDescent="0.25"/>
    <row r="177" spans="1:23" x14ac:dyDescent="0.25">
      <c r="A177" s="9">
        <f>A163+1</f>
        <v>13</v>
      </c>
      <c r="B177" s="9" t="str">
        <f>"Team "&amp;A177</f>
        <v>Team 13</v>
      </c>
    </row>
    <row r="178" spans="1:23" x14ac:dyDescent="0.25">
      <c r="C178" s="9" t="str">
        <f>IF(D180="","","Ansprechpartner = "&amp;HLOOKUP(D180,'Listen Daten'!$A$26:$T$32,7,0))</f>
        <v/>
      </c>
      <c r="T178" s="9" t="s">
        <v>22</v>
      </c>
      <c r="V178" s="9" t="s">
        <v>13</v>
      </c>
    </row>
    <row r="179" spans="1:23" x14ac:dyDescent="0.25">
      <c r="L179" s="9" t="s">
        <v>342</v>
      </c>
      <c r="M179" s="9" t="s">
        <v>345</v>
      </c>
      <c r="N179" s="9" t="s">
        <v>343</v>
      </c>
      <c r="O179" s="9" t="s">
        <v>344</v>
      </c>
      <c r="P179" s="9" t="s">
        <v>4</v>
      </c>
      <c r="Q179" s="9" t="s">
        <v>21</v>
      </c>
      <c r="R179" s="9" t="s">
        <v>106</v>
      </c>
      <c r="S179" s="9" t="s">
        <v>107</v>
      </c>
      <c r="T179" s="9" t="s">
        <v>11</v>
      </c>
      <c r="U179" s="9" t="s">
        <v>12</v>
      </c>
      <c r="V179" s="9" t="s">
        <v>11</v>
      </c>
      <c r="W179" s="9" t="s">
        <v>12</v>
      </c>
    </row>
    <row r="180" spans="1:23" ht="15.6" x14ac:dyDescent="0.3">
      <c r="C180" s="9" t="s">
        <v>337</v>
      </c>
      <c r="D180" s="133"/>
      <c r="E180" s="133"/>
      <c r="F180" s="134" t="str">
        <f>IF(OR(D180="Herren",D180="",D180="Damen"),"","Jahrgang "&amp;VLOOKUP(D180,'Listen Daten'!$P:$R,2,0))</f>
        <v/>
      </c>
      <c r="G180" s="134"/>
      <c r="H180" s="134"/>
      <c r="K180" s="77" t="s">
        <v>338</v>
      </c>
      <c r="L180" s="9" t="str">
        <f>B177</f>
        <v>Team 13</v>
      </c>
      <c r="M180" s="68" t="str">
        <f>IF(D180="","",D180&amp;"-"&amp;D184)</f>
        <v/>
      </c>
      <c r="N180" s="9" t="str">
        <f>IF(D180="","",$D$8)</f>
        <v/>
      </c>
      <c r="O180" s="9" t="str">
        <f>IF(D180="","",D180)</f>
        <v/>
      </c>
      <c r="P180" s="9" t="str">
        <f>IF(D180="","",D182)</f>
        <v/>
      </c>
      <c r="Q180" s="9" t="str">
        <f>IF(D180="","",D184)</f>
        <v/>
      </c>
      <c r="T180" s="9" t="str">
        <f>IF(D180="","",D187)</f>
        <v/>
      </c>
      <c r="U180" s="9" t="str">
        <f>IF(D180="","",E187)</f>
        <v/>
      </c>
      <c r="V180" s="9" t="str">
        <f>IF(D180="","",D188)</f>
        <v/>
      </c>
      <c r="W180" s="9" t="str">
        <f>IF(D180="","",E188)</f>
        <v/>
      </c>
    </row>
    <row r="181" spans="1:23" x14ac:dyDescent="0.25">
      <c r="K181" s="78" t="e">
        <f>HLOOKUP(D180,'Listen Daten'!$A$26:$T$31,1,0)</f>
        <v>#N/A</v>
      </c>
      <c r="M181" s="68"/>
    </row>
    <row r="182" spans="1:23" x14ac:dyDescent="0.25">
      <c r="C182" s="9" t="s">
        <v>4</v>
      </c>
      <c r="D182" s="75"/>
      <c r="K182" s="78"/>
      <c r="M182" s="68"/>
    </row>
    <row r="183" spans="1:23" x14ac:dyDescent="0.25">
      <c r="K183" s="78" t="e">
        <f>HLOOKUP(D180,'Listen Daten'!$A$26:$T$31,2,0)</f>
        <v>#N/A</v>
      </c>
      <c r="M183" s="68"/>
    </row>
    <row r="184" spans="1:23" x14ac:dyDescent="0.25">
      <c r="C184" s="9" t="s">
        <v>5</v>
      </c>
      <c r="D184" s="129"/>
      <c r="E184" s="129"/>
      <c r="K184" s="78" t="e">
        <f>IF(HLOOKUP(D180,'Listen Daten'!$A$26:$T$31,3,0)="","",HLOOKUP(D180,'Listen Daten'!$A$26:$T$31,3,0))</f>
        <v>#N/A</v>
      </c>
      <c r="M184" s="68"/>
    </row>
    <row r="185" spans="1:23" x14ac:dyDescent="0.25">
      <c r="K185" s="78" t="e">
        <f>IF(HLOOKUP(D180,'Listen Daten'!$A$26:$T$31,4,0)="","",HLOOKUP(D180,'Listen Daten'!$A$26:$T$31,4,0))</f>
        <v>#N/A</v>
      </c>
      <c r="M185" s="68"/>
    </row>
    <row r="186" spans="1:23" x14ac:dyDescent="0.25">
      <c r="C186" s="9" t="s">
        <v>22</v>
      </c>
      <c r="D186" s="10" t="s">
        <v>11</v>
      </c>
      <c r="E186" s="10" t="s">
        <v>12</v>
      </c>
      <c r="K186" s="78" t="e">
        <f>IF(HLOOKUP(D180,'Listen Daten'!$A$26:$T$31,5,0)="","",HLOOKUP(D180,'Listen Daten'!$A$26:$T$31,5,0))</f>
        <v>#N/A</v>
      </c>
      <c r="M186" s="68"/>
    </row>
    <row r="187" spans="1:23" x14ac:dyDescent="0.25">
      <c r="C187" s="9" t="s">
        <v>134</v>
      </c>
      <c r="D187" s="74"/>
      <c r="E187" s="74"/>
      <c r="K187" s="79" t="e">
        <f>IF(HLOOKUP(D180,'Listen Daten'!$A$26:$T$31,6,0)="","",HLOOKUP(D180,'Listen Daten'!$A$26:$T$31,6,0))</f>
        <v>#N/A</v>
      </c>
      <c r="M187" s="68"/>
    </row>
    <row r="188" spans="1:23" x14ac:dyDescent="0.25">
      <c r="C188" s="9" t="s">
        <v>135</v>
      </c>
      <c r="D188" s="34"/>
      <c r="E188" s="34"/>
    </row>
    <row r="189" spans="1:23" s="14" customFormat="1" ht="7.5" customHeight="1" x14ac:dyDescent="0.25">
      <c r="B189" s="12"/>
      <c r="C189" s="12"/>
      <c r="D189" s="13"/>
      <c r="E189" s="13"/>
      <c r="F189" s="13"/>
      <c r="G189" s="12"/>
      <c r="H189" s="12"/>
      <c r="I189" s="9"/>
      <c r="J189" s="9"/>
    </row>
    <row r="190" spans="1:23" ht="7.5" customHeight="1" x14ac:dyDescent="0.25"/>
    <row r="191" spans="1:23" x14ac:dyDescent="0.25">
      <c r="A191" s="9">
        <f>A177+1</f>
        <v>14</v>
      </c>
      <c r="B191" s="9" t="str">
        <f>"Team "&amp;A191</f>
        <v>Team 14</v>
      </c>
    </row>
    <row r="192" spans="1:23" x14ac:dyDescent="0.25">
      <c r="C192" s="9" t="str">
        <f>IF(D194="","","Ansprechpartner = "&amp;HLOOKUP(D194,'Listen Daten'!$A$26:$T$32,7,0))</f>
        <v/>
      </c>
      <c r="T192" s="9" t="s">
        <v>22</v>
      </c>
      <c r="V192" s="9" t="s">
        <v>13</v>
      </c>
    </row>
    <row r="193" spans="1:23" x14ac:dyDescent="0.25">
      <c r="L193" s="9" t="s">
        <v>342</v>
      </c>
      <c r="M193" s="9" t="s">
        <v>345</v>
      </c>
      <c r="N193" s="9" t="s">
        <v>343</v>
      </c>
      <c r="O193" s="9" t="s">
        <v>344</v>
      </c>
      <c r="P193" s="9" t="s">
        <v>4</v>
      </c>
      <c r="Q193" s="9" t="s">
        <v>21</v>
      </c>
      <c r="R193" s="9" t="s">
        <v>106</v>
      </c>
      <c r="S193" s="9" t="s">
        <v>107</v>
      </c>
      <c r="T193" s="9" t="s">
        <v>11</v>
      </c>
      <c r="U193" s="9" t="s">
        <v>12</v>
      </c>
      <c r="V193" s="9" t="s">
        <v>11</v>
      </c>
      <c r="W193" s="9" t="s">
        <v>12</v>
      </c>
    </row>
    <row r="194" spans="1:23" ht="15.6" x14ac:dyDescent="0.3">
      <c r="C194" s="9" t="s">
        <v>337</v>
      </c>
      <c r="D194" s="133"/>
      <c r="E194" s="133"/>
      <c r="F194" s="134" t="str">
        <f>IF(OR(D194="Herren",D194="",D194="Damen"),"","Jahrgang "&amp;VLOOKUP(D194,'Listen Daten'!$P:$R,2,0))</f>
        <v/>
      </c>
      <c r="G194" s="134"/>
      <c r="H194" s="134"/>
      <c r="K194" s="77" t="s">
        <v>338</v>
      </c>
      <c r="L194" s="9" t="str">
        <f>B191</f>
        <v>Team 14</v>
      </c>
      <c r="M194" s="68" t="str">
        <f>IF(D194="","",D194&amp;"-"&amp;D198)</f>
        <v/>
      </c>
      <c r="N194" s="9" t="str">
        <f>IF(D194="","",$D$8)</f>
        <v/>
      </c>
      <c r="O194" s="9" t="str">
        <f>IF(D194="","",D194)</f>
        <v/>
      </c>
      <c r="P194" s="9" t="str">
        <f>IF(D194="","",D196)</f>
        <v/>
      </c>
      <c r="Q194" s="9" t="str">
        <f>IF(D194="","",D198)</f>
        <v/>
      </c>
      <c r="T194" s="9" t="str">
        <f>IF(D194="","",D201)</f>
        <v/>
      </c>
      <c r="U194" s="9" t="str">
        <f>IF(D194="","",E201)</f>
        <v/>
      </c>
      <c r="V194" s="9" t="str">
        <f>IF(D194="","",D202)</f>
        <v/>
      </c>
      <c r="W194" s="9" t="str">
        <f>IF(D194="","",E202)</f>
        <v/>
      </c>
    </row>
    <row r="195" spans="1:23" x14ac:dyDescent="0.25">
      <c r="K195" s="78" t="e">
        <f>HLOOKUP(D194,'Listen Daten'!$A$26:$T$31,1,0)</f>
        <v>#N/A</v>
      </c>
      <c r="M195" s="68"/>
    </row>
    <row r="196" spans="1:23" x14ac:dyDescent="0.25">
      <c r="C196" s="9" t="s">
        <v>4</v>
      </c>
      <c r="D196" s="75"/>
      <c r="K196" s="78"/>
      <c r="M196" s="68"/>
    </row>
    <row r="197" spans="1:23" x14ac:dyDescent="0.25">
      <c r="K197" s="78" t="e">
        <f>HLOOKUP(D194,'Listen Daten'!$A$26:$T$31,2,0)</f>
        <v>#N/A</v>
      </c>
      <c r="M197" s="68"/>
    </row>
    <row r="198" spans="1:23" x14ac:dyDescent="0.25">
      <c r="C198" s="9" t="s">
        <v>5</v>
      </c>
      <c r="D198" s="129"/>
      <c r="E198" s="129"/>
      <c r="K198" s="78" t="e">
        <f>IF(HLOOKUP(D194,'Listen Daten'!$A$26:$T$31,3,0)="","",HLOOKUP(D194,'Listen Daten'!$A$26:$T$31,3,0))</f>
        <v>#N/A</v>
      </c>
      <c r="M198" s="68"/>
    </row>
    <row r="199" spans="1:23" x14ac:dyDescent="0.25">
      <c r="K199" s="78" t="e">
        <f>IF(HLOOKUP(D194,'Listen Daten'!$A$26:$T$31,4,0)="","",HLOOKUP(D194,'Listen Daten'!$A$26:$T$31,4,0))</f>
        <v>#N/A</v>
      </c>
      <c r="M199" s="68"/>
    </row>
    <row r="200" spans="1:23" x14ac:dyDescent="0.25">
      <c r="C200" s="9" t="s">
        <v>22</v>
      </c>
      <c r="D200" s="10" t="s">
        <v>11</v>
      </c>
      <c r="E200" s="10" t="s">
        <v>12</v>
      </c>
      <c r="K200" s="78" t="e">
        <f>IF(HLOOKUP(D194,'Listen Daten'!$A$26:$T$31,5,0)="","",HLOOKUP(D194,'Listen Daten'!$A$26:$T$31,5,0))</f>
        <v>#N/A</v>
      </c>
      <c r="M200" s="68"/>
    </row>
    <row r="201" spans="1:23" x14ac:dyDescent="0.25">
      <c r="C201" s="9" t="s">
        <v>134</v>
      </c>
      <c r="D201" s="74"/>
      <c r="E201" s="74"/>
      <c r="K201" s="79" t="e">
        <f>IF(HLOOKUP(D194,'Listen Daten'!$A$26:$T$31,6,0)="","",HLOOKUP(D194,'Listen Daten'!$A$26:$T$31,6,0))</f>
        <v>#N/A</v>
      </c>
      <c r="M201" s="68"/>
    </row>
    <row r="202" spans="1:23" x14ac:dyDescent="0.25">
      <c r="C202" s="9" t="s">
        <v>135</v>
      </c>
      <c r="D202" s="34"/>
      <c r="E202" s="34"/>
    </row>
    <row r="203" spans="1:23" s="14" customFormat="1" ht="7.5" customHeight="1" x14ac:dyDescent="0.25">
      <c r="B203" s="12"/>
      <c r="C203" s="12"/>
      <c r="D203" s="13"/>
      <c r="E203" s="13"/>
      <c r="F203" s="13"/>
      <c r="G203" s="12"/>
      <c r="H203" s="12"/>
      <c r="I203" s="9"/>
      <c r="J203" s="9"/>
    </row>
    <row r="204" spans="1:23" ht="7.5" customHeight="1" x14ac:dyDescent="0.25"/>
    <row r="205" spans="1:23" x14ac:dyDescent="0.25">
      <c r="A205" s="9">
        <f>A191+1</f>
        <v>15</v>
      </c>
      <c r="B205" s="9" t="str">
        <f>"Team "&amp;A205</f>
        <v>Team 15</v>
      </c>
    </row>
    <row r="206" spans="1:23" x14ac:dyDescent="0.25">
      <c r="C206" s="9" t="str">
        <f>IF(D208="","","Ansprechpartner = "&amp;HLOOKUP(D208,'Listen Daten'!$A$26:$T$32,7,0))</f>
        <v/>
      </c>
      <c r="T206" s="9" t="s">
        <v>22</v>
      </c>
      <c r="V206" s="9" t="s">
        <v>13</v>
      </c>
    </row>
    <row r="207" spans="1:23" x14ac:dyDescent="0.25">
      <c r="L207" s="9" t="s">
        <v>342</v>
      </c>
      <c r="M207" s="9" t="s">
        <v>345</v>
      </c>
      <c r="N207" s="9" t="s">
        <v>343</v>
      </c>
      <c r="O207" s="9" t="s">
        <v>344</v>
      </c>
      <c r="P207" s="9" t="s">
        <v>4</v>
      </c>
      <c r="Q207" s="9" t="s">
        <v>21</v>
      </c>
      <c r="R207" s="9" t="s">
        <v>106</v>
      </c>
      <c r="S207" s="9" t="s">
        <v>107</v>
      </c>
      <c r="T207" s="9" t="s">
        <v>11</v>
      </c>
      <c r="U207" s="9" t="s">
        <v>12</v>
      </c>
      <c r="V207" s="9" t="s">
        <v>11</v>
      </c>
      <c r="W207" s="9" t="s">
        <v>12</v>
      </c>
    </row>
    <row r="208" spans="1:23" ht="15.6" x14ac:dyDescent="0.3">
      <c r="C208" s="9" t="s">
        <v>337</v>
      </c>
      <c r="D208" s="133"/>
      <c r="E208" s="133"/>
      <c r="F208" s="134" t="str">
        <f>IF(OR(D208="Herren",D208="",D208="Damen"),"","Jahrgang "&amp;VLOOKUP(D208,'Listen Daten'!$P:$R,2,0))</f>
        <v/>
      </c>
      <c r="G208" s="134"/>
      <c r="H208" s="134"/>
      <c r="K208" s="77" t="s">
        <v>338</v>
      </c>
      <c r="L208" s="9" t="str">
        <f>B205</f>
        <v>Team 15</v>
      </c>
      <c r="M208" s="68" t="str">
        <f>IF(D208="","",D208&amp;"-"&amp;D212)</f>
        <v/>
      </c>
      <c r="N208" s="9" t="str">
        <f>IF(D208="","",$D$8)</f>
        <v/>
      </c>
      <c r="O208" s="9" t="str">
        <f>IF(D208="","",D208)</f>
        <v/>
      </c>
      <c r="P208" s="9" t="str">
        <f>IF(D208="","",D210)</f>
        <v/>
      </c>
      <c r="Q208" s="9" t="str">
        <f>IF(D208="","",D212)</f>
        <v/>
      </c>
      <c r="T208" s="9" t="str">
        <f>IF(D208="","",D215)</f>
        <v/>
      </c>
      <c r="U208" s="9" t="str">
        <f>IF(D208="","",E215)</f>
        <v/>
      </c>
      <c r="V208" s="9" t="str">
        <f>IF(D208="","",D216)</f>
        <v/>
      </c>
      <c r="W208" s="9" t="str">
        <f>IF(D208="","",E216)</f>
        <v/>
      </c>
    </row>
    <row r="209" spans="1:23" x14ac:dyDescent="0.25">
      <c r="K209" s="78" t="e">
        <f>HLOOKUP(D208,'Listen Daten'!$A$26:$T$31,1,0)</f>
        <v>#N/A</v>
      </c>
      <c r="M209" s="68"/>
    </row>
    <row r="210" spans="1:23" x14ac:dyDescent="0.25">
      <c r="C210" s="9" t="s">
        <v>4</v>
      </c>
      <c r="D210" s="75"/>
      <c r="K210" s="78"/>
      <c r="M210" s="68"/>
    </row>
    <row r="211" spans="1:23" x14ac:dyDescent="0.25">
      <c r="K211" s="78" t="e">
        <f>HLOOKUP(D208,'Listen Daten'!$A$26:$T$31,2,0)</f>
        <v>#N/A</v>
      </c>
      <c r="M211" s="68"/>
    </row>
    <row r="212" spans="1:23" x14ac:dyDescent="0.25">
      <c r="C212" s="9" t="s">
        <v>5</v>
      </c>
      <c r="D212" s="129"/>
      <c r="E212" s="129"/>
      <c r="K212" s="78" t="e">
        <f>IF(HLOOKUP(D208,'Listen Daten'!$A$26:$T$31,3,0)="","",HLOOKUP(D208,'Listen Daten'!$A$26:$T$31,3,0))</f>
        <v>#N/A</v>
      </c>
      <c r="M212" s="68"/>
    </row>
    <row r="213" spans="1:23" x14ac:dyDescent="0.25">
      <c r="K213" s="78" t="e">
        <f>IF(HLOOKUP(D208,'Listen Daten'!$A$26:$T$31,4,0)="","",HLOOKUP(D208,'Listen Daten'!$A$26:$T$31,4,0))</f>
        <v>#N/A</v>
      </c>
      <c r="M213" s="68"/>
    </row>
    <row r="214" spans="1:23" x14ac:dyDescent="0.25">
      <c r="C214" s="9" t="s">
        <v>22</v>
      </c>
      <c r="D214" s="10" t="s">
        <v>11</v>
      </c>
      <c r="E214" s="10" t="s">
        <v>12</v>
      </c>
      <c r="K214" s="78" t="e">
        <f>IF(HLOOKUP(D208,'Listen Daten'!$A$26:$T$31,5,0)="","",HLOOKUP(D208,'Listen Daten'!$A$26:$T$31,5,0))</f>
        <v>#N/A</v>
      </c>
      <c r="M214" s="68"/>
    </row>
    <row r="215" spans="1:23" x14ac:dyDescent="0.25">
      <c r="C215" s="9" t="s">
        <v>134</v>
      </c>
      <c r="D215" s="74"/>
      <c r="E215" s="74"/>
      <c r="K215" s="79" t="e">
        <f>IF(HLOOKUP(D208,'Listen Daten'!$A$26:$T$31,6,0)="","",HLOOKUP(D208,'Listen Daten'!$A$26:$T$31,6,0))</f>
        <v>#N/A</v>
      </c>
      <c r="M215" s="68"/>
    </row>
    <row r="216" spans="1:23" x14ac:dyDescent="0.25">
      <c r="C216" s="9" t="s">
        <v>135</v>
      </c>
      <c r="D216" s="34"/>
      <c r="E216" s="34"/>
    </row>
    <row r="217" spans="1:23" s="14" customFormat="1" ht="7.5" customHeight="1" x14ac:dyDescent="0.25">
      <c r="B217" s="12"/>
      <c r="C217" s="12"/>
      <c r="D217" s="13"/>
      <c r="E217" s="13"/>
      <c r="F217" s="13"/>
      <c r="G217" s="12"/>
      <c r="H217" s="12"/>
      <c r="I217" s="9"/>
      <c r="J217" s="9"/>
    </row>
    <row r="218" spans="1:23" ht="7.5" customHeight="1" x14ac:dyDescent="0.25"/>
    <row r="219" spans="1:23" x14ac:dyDescent="0.25">
      <c r="A219" s="9">
        <f>A205+1</f>
        <v>16</v>
      </c>
      <c r="B219" s="9" t="str">
        <f>"Team "&amp;A219</f>
        <v>Team 16</v>
      </c>
    </row>
    <row r="220" spans="1:23" x14ac:dyDescent="0.25">
      <c r="C220" s="9" t="str">
        <f>IF(D222="","","Ansprechpartner = "&amp;HLOOKUP(D222,'Listen Daten'!$A$26:$T$32,7,0))</f>
        <v/>
      </c>
      <c r="T220" s="9" t="s">
        <v>22</v>
      </c>
      <c r="V220" s="9" t="s">
        <v>13</v>
      </c>
    </row>
    <row r="221" spans="1:23" x14ac:dyDescent="0.25">
      <c r="L221" s="9" t="s">
        <v>342</v>
      </c>
      <c r="M221" s="9" t="s">
        <v>345</v>
      </c>
      <c r="N221" s="9" t="s">
        <v>343</v>
      </c>
      <c r="O221" s="9" t="s">
        <v>344</v>
      </c>
      <c r="P221" s="9" t="s">
        <v>4</v>
      </c>
      <c r="Q221" s="9" t="s">
        <v>21</v>
      </c>
      <c r="R221" s="9" t="s">
        <v>106</v>
      </c>
      <c r="S221" s="9" t="s">
        <v>107</v>
      </c>
      <c r="T221" s="9" t="s">
        <v>11</v>
      </c>
      <c r="U221" s="9" t="s">
        <v>12</v>
      </c>
      <c r="V221" s="9" t="s">
        <v>11</v>
      </c>
      <c r="W221" s="9" t="s">
        <v>12</v>
      </c>
    </row>
    <row r="222" spans="1:23" ht="15.6" x14ac:dyDescent="0.3">
      <c r="C222" s="9" t="s">
        <v>337</v>
      </c>
      <c r="D222" s="133"/>
      <c r="E222" s="133"/>
      <c r="F222" s="134" t="str">
        <f>IF(OR(D222="Herren",D222="",D222="Damen"),"","Jahrgang "&amp;VLOOKUP(D222,'Listen Daten'!$P:$R,2,0))</f>
        <v/>
      </c>
      <c r="G222" s="134"/>
      <c r="H222" s="134"/>
      <c r="K222" s="77" t="s">
        <v>338</v>
      </c>
      <c r="L222" s="9" t="str">
        <f>B219</f>
        <v>Team 16</v>
      </c>
      <c r="M222" s="68" t="str">
        <f>IF(D222="","",D222&amp;"-"&amp;D226)</f>
        <v/>
      </c>
      <c r="N222" s="9" t="str">
        <f>IF(D222="","",$D$8)</f>
        <v/>
      </c>
      <c r="O222" s="9" t="str">
        <f>IF(D222="","",D222)</f>
        <v/>
      </c>
      <c r="P222" s="9" t="str">
        <f>IF(D222="","",D224)</f>
        <v/>
      </c>
      <c r="Q222" s="9" t="str">
        <f>IF(D222="","",D226)</f>
        <v/>
      </c>
      <c r="T222" s="9" t="str">
        <f>IF(D222="","",D229)</f>
        <v/>
      </c>
      <c r="U222" s="9" t="str">
        <f>IF(D222="","",E229)</f>
        <v/>
      </c>
      <c r="V222" s="9" t="str">
        <f>IF(D222="","",D230)</f>
        <v/>
      </c>
      <c r="W222" s="9" t="str">
        <f>IF(D222="","",E230)</f>
        <v/>
      </c>
    </row>
    <row r="223" spans="1:23" x14ac:dyDescent="0.25">
      <c r="K223" s="78" t="e">
        <f>HLOOKUP(D222,'Listen Daten'!$A$26:$T$31,1,0)</f>
        <v>#N/A</v>
      </c>
      <c r="M223" s="68"/>
    </row>
    <row r="224" spans="1:23" x14ac:dyDescent="0.25">
      <c r="C224" s="9" t="s">
        <v>4</v>
      </c>
      <c r="D224" s="75"/>
      <c r="K224" s="78"/>
      <c r="M224" s="68"/>
    </row>
    <row r="225" spans="1:23" x14ac:dyDescent="0.25">
      <c r="K225" s="78" t="e">
        <f>HLOOKUP(D222,'Listen Daten'!$A$26:$T$31,2,0)</f>
        <v>#N/A</v>
      </c>
      <c r="M225" s="68"/>
    </row>
    <row r="226" spans="1:23" x14ac:dyDescent="0.25">
      <c r="C226" s="9" t="s">
        <v>5</v>
      </c>
      <c r="D226" s="129"/>
      <c r="E226" s="129"/>
      <c r="K226" s="78" t="e">
        <f>IF(HLOOKUP(D222,'Listen Daten'!$A$26:$T$31,3,0)="","",HLOOKUP(D222,'Listen Daten'!$A$26:$T$31,3,0))</f>
        <v>#N/A</v>
      </c>
      <c r="M226" s="68"/>
    </row>
    <row r="227" spans="1:23" x14ac:dyDescent="0.25">
      <c r="K227" s="78" t="e">
        <f>IF(HLOOKUP(D222,'Listen Daten'!$A$26:$T$31,4,0)="","",HLOOKUP(D222,'Listen Daten'!$A$26:$T$31,4,0))</f>
        <v>#N/A</v>
      </c>
      <c r="M227" s="68"/>
    </row>
    <row r="228" spans="1:23" x14ac:dyDescent="0.25">
      <c r="C228" s="9" t="s">
        <v>22</v>
      </c>
      <c r="D228" s="10" t="s">
        <v>11</v>
      </c>
      <c r="E228" s="10" t="s">
        <v>12</v>
      </c>
      <c r="K228" s="78" t="e">
        <f>IF(HLOOKUP(D222,'Listen Daten'!$A$26:$T$31,5,0)="","",HLOOKUP(D222,'Listen Daten'!$A$26:$T$31,5,0))</f>
        <v>#N/A</v>
      </c>
      <c r="M228" s="68"/>
    </row>
    <row r="229" spans="1:23" x14ac:dyDescent="0.25">
      <c r="C229" s="9" t="s">
        <v>134</v>
      </c>
      <c r="D229" s="74"/>
      <c r="E229" s="74"/>
      <c r="K229" s="79" t="e">
        <f>IF(HLOOKUP(D222,'Listen Daten'!$A$26:$T$31,6,0)="","",HLOOKUP(D222,'Listen Daten'!$A$26:$T$31,6,0))</f>
        <v>#N/A</v>
      </c>
      <c r="M229" s="68"/>
    </row>
    <row r="230" spans="1:23" x14ac:dyDescent="0.25">
      <c r="C230" s="9" t="s">
        <v>135</v>
      </c>
      <c r="D230" s="34"/>
      <c r="E230" s="34"/>
    </row>
    <row r="231" spans="1:23" s="14" customFormat="1" ht="7.5" customHeight="1" x14ac:dyDescent="0.25">
      <c r="B231" s="12"/>
      <c r="C231" s="12"/>
      <c r="D231" s="13"/>
      <c r="E231" s="13"/>
      <c r="F231" s="13"/>
      <c r="G231" s="12"/>
      <c r="H231" s="12"/>
      <c r="I231" s="9"/>
      <c r="J231" s="9"/>
    </row>
    <row r="232" spans="1:23" ht="7.5" customHeight="1" x14ac:dyDescent="0.25"/>
    <row r="233" spans="1:23" x14ac:dyDescent="0.25">
      <c r="A233" s="9">
        <f>A219+1</f>
        <v>17</v>
      </c>
      <c r="B233" s="9" t="str">
        <f>"Team "&amp;A233</f>
        <v>Team 17</v>
      </c>
    </row>
    <row r="234" spans="1:23" x14ac:dyDescent="0.25">
      <c r="C234" s="9" t="str">
        <f>IF(D236="","","Ansprechpartner = "&amp;HLOOKUP(D236,'Listen Daten'!$A$26:$T$32,7,0))</f>
        <v/>
      </c>
      <c r="T234" s="9" t="s">
        <v>22</v>
      </c>
      <c r="V234" s="9" t="s">
        <v>13</v>
      </c>
    </row>
    <row r="235" spans="1:23" x14ac:dyDescent="0.25">
      <c r="L235" s="9" t="s">
        <v>342</v>
      </c>
      <c r="M235" s="9" t="s">
        <v>345</v>
      </c>
      <c r="N235" s="9" t="s">
        <v>343</v>
      </c>
      <c r="O235" s="9" t="s">
        <v>344</v>
      </c>
      <c r="P235" s="9" t="s">
        <v>4</v>
      </c>
      <c r="Q235" s="9" t="s">
        <v>21</v>
      </c>
      <c r="R235" s="9" t="s">
        <v>106</v>
      </c>
      <c r="S235" s="9" t="s">
        <v>107</v>
      </c>
      <c r="T235" s="9" t="s">
        <v>11</v>
      </c>
      <c r="U235" s="9" t="s">
        <v>12</v>
      </c>
      <c r="V235" s="9" t="s">
        <v>11</v>
      </c>
      <c r="W235" s="9" t="s">
        <v>12</v>
      </c>
    </row>
    <row r="236" spans="1:23" ht="15.6" x14ac:dyDescent="0.3">
      <c r="C236" s="9" t="s">
        <v>337</v>
      </c>
      <c r="D236" s="133"/>
      <c r="E236" s="133"/>
      <c r="F236" s="134" t="str">
        <f>IF(OR(D236="Herren",D236="",D236="Damen"),"","Jahrgang "&amp;VLOOKUP(D236,'Listen Daten'!$P:$R,2,0))</f>
        <v/>
      </c>
      <c r="G236" s="134"/>
      <c r="H236" s="134"/>
      <c r="K236" s="77" t="s">
        <v>338</v>
      </c>
      <c r="L236" s="9" t="str">
        <f>B233</f>
        <v>Team 17</v>
      </c>
      <c r="M236" s="68" t="str">
        <f>IF(D236="","",D236&amp;"-"&amp;D240)</f>
        <v/>
      </c>
      <c r="N236" s="9" t="str">
        <f>IF(D236="","",$D$8)</f>
        <v/>
      </c>
      <c r="O236" s="9" t="str">
        <f>IF(D236="","",D236)</f>
        <v/>
      </c>
      <c r="P236" s="9" t="str">
        <f>IF(D236="","",D238)</f>
        <v/>
      </c>
      <c r="Q236" s="9" t="str">
        <f>IF(D236="","",D240)</f>
        <v/>
      </c>
      <c r="T236" s="9" t="str">
        <f>IF(D236="","",D243)</f>
        <v/>
      </c>
      <c r="U236" s="9" t="str">
        <f>IF(D236="","",E243)</f>
        <v/>
      </c>
      <c r="V236" s="9" t="str">
        <f>IF(D236="","",D244)</f>
        <v/>
      </c>
      <c r="W236" s="9" t="str">
        <f>IF(D236="","",E244)</f>
        <v/>
      </c>
    </row>
    <row r="237" spans="1:23" x14ac:dyDescent="0.25">
      <c r="K237" s="78" t="e">
        <f>HLOOKUP(D236,'Listen Daten'!$A$26:$T$31,1,0)</f>
        <v>#N/A</v>
      </c>
      <c r="M237" s="68"/>
    </row>
    <row r="238" spans="1:23" x14ac:dyDescent="0.25">
      <c r="C238" s="9" t="s">
        <v>4</v>
      </c>
      <c r="D238" s="75"/>
      <c r="K238" s="78"/>
      <c r="M238" s="68"/>
    </row>
    <row r="239" spans="1:23" x14ac:dyDescent="0.25">
      <c r="K239" s="78" t="e">
        <f>HLOOKUP(D236,'Listen Daten'!$A$26:$T$31,2,0)</f>
        <v>#N/A</v>
      </c>
      <c r="M239" s="68"/>
    </row>
    <row r="240" spans="1:23" x14ac:dyDescent="0.25">
      <c r="C240" s="9" t="s">
        <v>5</v>
      </c>
      <c r="D240" s="129"/>
      <c r="E240" s="129"/>
      <c r="K240" s="78" t="e">
        <f>IF(HLOOKUP(D236,'Listen Daten'!$A$26:$T$31,3,0)="","",HLOOKUP(D236,'Listen Daten'!$A$26:$T$31,3,0))</f>
        <v>#N/A</v>
      </c>
      <c r="M240" s="68"/>
    </row>
    <row r="241" spans="1:23" x14ac:dyDescent="0.25">
      <c r="K241" s="78" t="e">
        <f>IF(HLOOKUP(D236,'Listen Daten'!$A$26:$T$31,4,0)="","",HLOOKUP(D236,'Listen Daten'!$A$26:$T$31,4,0))</f>
        <v>#N/A</v>
      </c>
      <c r="M241" s="68"/>
    </row>
    <row r="242" spans="1:23" x14ac:dyDescent="0.25">
      <c r="C242" s="9" t="s">
        <v>22</v>
      </c>
      <c r="D242" s="10" t="s">
        <v>11</v>
      </c>
      <c r="E242" s="10" t="s">
        <v>12</v>
      </c>
      <c r="K242" s="78" t="e">
        <f>IF(HLOOKUP(D236,'Listen Daten'!$A$26:$T$31,5,0)="","",HLOOKUP(D236,'Listen Daten'!$A$26:$T$31,5,0))</f>
        <v>#N/A</v>
      </c>
      <c r="M242" s="68"/>
    </row>
    <row r="243" spans="1:23" x14ac:dyDescent="0.25">
      <c r="C243" s="9" t="s">
        <v>134</v>
      </c>
      <c r="D243" s="74"/>
      <c r="E243" s="74"/>
      <c r="K243" s="79" t="e">
        <f>IF(HLOOKUP(D236,'Listen Daten'!$A$26:$T$31,6,0)="","",HLOOKUP(D236,'Listen Daten'!$A$26:$T$31,6,0))</f>
        <v>#N/A</v>
      </c>
      <c r="M243" s="68"/>
    </row>
    <row r="244" spans="1:23" x14ac:dyDescent="0.25">
      <c r="C244" s="9" t="s">
        <v>135</v>
      </c>
      <c r="D244" s="34"/>
      <c r="E244" s="34"/>
    </row>
    <row r="245" spans="1:23" s="14" customFormat="1" ht="7.5" customHeight="1" x14ac:dyDescent="0.25">
      <c r="B245" s="12"/>
      <c r="C245" s="12"/>
      <c r="D245" s="13"/>
      <c r="E245" s="13"/>
      <c r="F245" s="13"/>
      <c r="G245" s="12"/>
      <c r="H245" s="12"/>
      <c r="I245" s="9"/>
      <c r="J245" s="9"/>
    </row>
    <row r="246" spans="1:23" ht="7.5" customHeight="1" x14ac:dyDescent="0.25"/>
    <row r="247" spans="1:23" x14ac:dyDescent="0.25">
      <c r="A247" s="9">
        <f>A233+1</f>
        <v>18</v>
      </c>
      <c r="B247" s="9" t="str">
        <f>"Team "&amp;A247</f>
        <v>Team 18</v>
      </c>
    </row>
    <row r="248" spans="1:23" x14ac:dyDescent="0.25">
      <c r="C248" s="9" t="str">
        <f>IF(D250="","","Ansprechpartner = "&amp;HLOOKUP(D250,'Listen Daten'!$A$26:$T$32,7,0))</f>
        <v/>
      </c>
      <c r="T248" s="9" t="s">
        <v>22</v>
      </c>
      <c r="V248" s="9" t="s">
        <v>13</v>
      </c>
    </row>
    <row r="249" spans="1:23" x14ac:dyDescent="0.25">
      <c r="L249" s="9" t="s">
        <v>342</v>
      </c>
      <c r="M249" s="9" t="s">
        <v>345</v>
      </c>
      <c r="N249" s="9" t="s">
        <v>343</v>
      </c>
      <c r="O249" s="9" t="s">
        <v>344</v>
      </c>
      <c r="P249" s="9" t="s">
        <v>4</v>
      </c>
      <c r="Q249" s="9" t="s">
        <v>21</v>
      </c>
      <c r="R249" s="9" t="s">
        <v>106</v>
      </c>
      <c r="S249" s="9" t="s">
        <v>107</v>
      </c>
      <c r="T249" s="9" t="s">
        <v>11</v>
      </c>
      <c r="U249" s="9" t="s">
        <v>12</v>
      </c>
      <c r="V249" s="9" t="s">
        <v>11</v>
      </c>
      <c r="W249" s="9" t="s">
        <v>12</v>
      </c>
    </row>
    <row r="250" spans="1:23" ht="15.6" x14ac:dyDescent="0.3">
      <c r="C250" s="9" t="s">
        <v>337</v>
      </c>
      <c r="D250" s="133"/>
      <c r="E250" s="133"/>
      <c r="F250" s="134" t="str">
        <f>IF(OR(D250="Herren",D250="",D250="Damen"),"","Jahrgang "&amp;VLOOKUP(D250,'Listen Daten'!$P:$R,2,0))</f>
        <v/>
      </c>
      <c r="G250" s="134"/>
      <c r="H250" s="134"/>
      <c r="K250" s="77" t="s">
        <v>338</v>
      </c>
      <c r="L250" s="9" t="str">
        <f>B247</f>
        <v>Team 18</v>
      </c>
      <c r="M250" s="68" t="str">
        <f>IF(D250="","",D250&amp;"-"&amp;D254)</f>
        <v/>
      </c>
      <c r="N250" s="9" t="str">
        <f>IF(D250="","",$D$8)</f>
        <v/>
      </c>
      <c r="O250" s="9" t="str">
        <f>IF(D250="","",D250)</f>
        <v/>
      </c>
      <c r="P250" s="9" t="str">
        <f>IF(D250="","",D252)</f>
        <v/>
      </c>
      <c r="Q250" s="9" t="str">
        <f>IF(D250="","",D254)</f>
        <v/>
      </c>
      <c r="T250" s="9" t="str">
        <f>IF(D250="","",D257)</f>
        <v/>
      </c>
      <c r="U250" s="9" t="str">
        <f>IF(D250="","",E257)</f>
        <v/>
      </c>
      <c r="V250" s="9" t="str">
        <f>IF(D250="","",D258)</f>
        <v/>
      </c>
      <c r="W250" s="9" t="str">
        <f>IF(D250="","",E258)</f>
        <v/>
      </c>
    </row>
    <row r="251" spans="1:23" x14ac:dyDescent="0.25">
      <c r="K251" s="78" t="e">
        <f>HLOOKUP(D250,'Listen Daten'!$A$26:$T$31,1,0)</f>
        <v>#N/A</v>
      </c>
      <c r="M251" s="68"/>
    </row>
    <row r="252" spans="1:23" x14ac:dyDescent="0.25">
      <c r="C252" s="9" t="s">
        <v>4</v>
      </c>
      <c r="D252" s="75"/>
      <c r="K252" s="78"/>
      <c r="M252" s="68"/>
    </row>
    <row r="253" spans="1:23" x14ac:dyDescent="0.25">
      <c r="K253" s="78" t="e">
        <f>HLOOKUP(D250,'Listen Daten'!$A$26:$T$31,2,0)</f>
        <v>#N/A</v>
      </c>
      <c r="M253" s="68"/>
    </row>
    <row r="254" spans="1:23" x14ac:dyDescent="0.25">
      <c r="C254" s="9" t="s">
        <v>5</v>
      </c>
      <c r="D254" s="129"/>
      <c r="E254" s="129"/>
      <c r="K254" s="78" t="e">
        <f>IF(HLOOKUP(D250,'Listen Daten'!$A$26:$T$31,3,0)="","",HLOOKUP(D250,'Listen Daten'!$A$26:$T$31,3,0))</f>
        <v>#N/A</v>
      </c>
      <c r="M254" s="68"/>
    </row>
    <row r="255" spans="1:23" x14ac:dyDescent="0.25">
      <c r="K255" s="78" t="e">
        <f>IF(HLOOKUP(D250,'Listen Daten'!$A$26:$T$31,4,0)="","",HLOOKUP(D250,'Listen Daten'!$A$26:$T$31,4,0))</f>
        <v>#N/A</v>
      </c>
      <c r="M255" s="68"/>
    </row>
    <row r="256" spans="1:23" x14ac:dyDescent="0.25">
      <c r="C256" s="9" t="s">
        <v>22</v>
      </c>
      <c r="D256" s="10" t="s">
        <v>11</v>
      </c>
      <c r="E256" s="10" t="s">
        <v>12</v>
      </c>
      <c r="K256" s="78" t="e">
        <f>IF(HLOOKUP(D250,'Listen Daten'!$A$26:$T$31,5,0)="","",HLOOKUP(D250,'Listen Daten'!$A$26:$T$31,5,0))</f>
        <v>#N/A</v>
      </c>
      <c r="M256" s="68"/>
    </row>
    <row r="257" spans="1:23" x14ac:dyDescent="0.25">
      <c r="C257" s="9" t="s">
        <v>134</v>
      </c>
      <c r="D257" s="74"/>
      <c r="E257" s="74"/>
      <c r="K257" s="79" t="e">
        <f>IF(HLOOKUP(D250,'Listen Daten'!$A$26:$T$31,6,0)="","",HLOOKUP(D250,'Listen Daten'!$A$26:$T$31,6,0))</f>
        <v>#N/A</v>
      </c>
      <c r="M257" s="68"/>
    </row>
    <row r="258" spans="1:23" x14ac:dyDescent="0.25">
      <c r="C258" s="9" t="s">
        <v>135</v>
      </c>
      <c r="D258" s="34"/>
      <c r="E258" s="34"/>
    </row>
    <row r="259" spans="1:23" s="14" customFormat="1" ht="7.5" customHeight="1" x14ac:dyDescent="0.25">
      <c r="B259" s="12"/>
      <c r="C259" s="12"/>
      <c r="D259" s="13"/>
      <c r="E259" s="13"/>
      <c r="F259" s="13"/>
      <c r="G259" s="12"/>
      <c r="H259" s="12"/>
      <c r="I259" s="9"/>
      <c r="J259" s="9"/>
    </row>
    <row r="260" spans="1:23" ht="7.5" customHeight="1" x14ac:dyDescent="0.25"/>
    <row r="261" spans="1:23" x14ac:dyDescent="0.25">
      <c r="A261" s="9">
        <f>A247+1</f>
        <v>19</v>
      </c>
      <c r="B261" s="9" t="str">
        <f>"Team "&amp;A261</f>
        <v>Team 19</v>
      </c>
    </row>
    <row r="262" spans="1:23" x14ac:dyDescent="0.25">
      <c r="C262" s="9" t="str">
        <f>IF(D264="","","Ansprechpartner = "&amp;HLOOKUP(D264,'Listen Daten'!$A$26:$T$32,7,0))</f>
        <v/>
      </c>
      <c r="T262" s="9" t="s">
        <v>22</v>
      </c>
      <c r="V262" s="9" t="s">
        <v>13</v>
      </c>
    </row>
    <row r="263" spans="1:23" x14ac:dyDescent="0.25">
      <c r="L263" s="9" t="s">
        <v>342</v>
      </c>
      <c r="M263" s="9" t="s">
        <v>345</v>
      </c>
      <c r="N263" s="9" t="s">
        <v>343</v>
      </c>
      <c r="O263" s="9" t="s">
        <v>344</v>
      </c>
      <c r="P263" s="9" t="s">
        <v>4</v>
      </c>
      <c r="Q263" s="9" t="s">
        <v>21</v>
      </c>
      <c r="R263" s="9" t="s">
        <v>106</v>
      </c>
      <c r="S263" s="9" t="s">
        <v>107</v>
      </c>
      <c r="T263" s="9" t="s">
        <v>11</v>
      </c>
      <c r="U263" s="9" t="s">
        <v>12</v>
      </c>
      <c r="V263" s="9" t="s">
        <v>11</v>
      </c>
      <c r="W263" s="9" t="s">
        <v>12</v>
      </c>
    </row>
    <row r="264" spans="1:23" ht="15.6" x14ac:dyDescent="0.3">
      <c r="C264" s="9" t="s">
        <v>337</v>
      </c>
      <c r="D264" s="133"/>
      <c r="E264" s="133"/>
      <c r="F264" s="134" t="str">
        <f>IF(OR(D264="Herren",D264="",D264="Damen"),"","Jahrgang "&amp;VLOOKUP(D264,'Listen Daten'!$P:$R,2,0))</f>
        <v/>
      </c>
      <c r="G264" s="134"/>
      <c r="H264" s="134"/>
      <c r="K264" s="77" t="s">
        <v>338</v>
      </c>
      <c r="L264" s="9" t="str">
        <f>B261</f>
        <v>Team 19</v>
      </c>
      <c r="M264" s="68" t="str">
        <f>IF(D264="","",D264&amp;"-"&amp;D268)</f>
        <v/>
      </c>
      <c r="N264" s="9" t="str">
        <f>IF(D264="","",$D$8)</f>
        <v/>
      </c>
      <c r="O264" s="9" t="str">
        <f>IF(D264="","",D264)</f>
        <v/>
      </c>
      <c r="P264" s="9" t="str">
        <f>IF(D264="","",D266)</f>
        <v/>
      </c>
      <c r="Q264" s="9" t="str">
        <f>IF(D264="","",D268)</f>
        <v/>
      </c>
      <c r="T264" s="9" t="str">
        <f>IF(D264="","",D271)</f>
        <v/>
      </c>
      <c r="U264" s="9" t="str">
        <f>IF(D264="","",E271)</f>
        <v/>
      </c>
      <c r="V264" s="9" t="str">
        <f>IF(D264="","",D272)</f>
        <v/>
      </c>
      <c r="W264" s="9" t="str">
        <f>IF(D264="","",E272)</f>
        <v/>
      </c>
    </row>
    <row r="265" spans="1:23" x14ac:dyDescent="0.25">
      <c r="K265" s="78" t="e">
        <f>HLOOKUP(D264,'Listen Daten'!$A$26:$T$31,1,0)</f>
        <v>#N/A</v>
      </c>
      <c r="M265" s="68"/>
    </row>
    <row r="266" spans="1:23" x14ac:dyDescent="0.25">
      <c r="C266" s="9" t="s">
        <v>4</v>
      </c>
      <c r="D266" s="75"/>
      <c r="K266" s="78"/>
      <c r="M266" s="68"/>
    </row>
    <row r="267" spans="1:23" x14ac:dyDescent="0.25">
      <c r="K267" s="78" t="e">
        <f>HLOOKUP(D264,'Listen Daten'!$A$26:$T$31,2,0)</f>
        <v>#N/A</v>
      </c>
      <c r="M267" s="68"/>
    </row>
    <row r="268" spans="1:23" x14ac:dyDescent="0.25">
      <c r="C268" s="9" t="s">
        <v>5</v>
      </c>
      <c r="D268" s="129"/>
      <c r="E268" s="129"/>
      <c r="K268" s="78" t="e">
        <f>IF(HLOOKUP(D264,'Listen Daten'!$A$26:$T$31,3,0)="","",HLOOKUP(D264,'Listen Daten'!$A$26:$T$31,3,0))</f>
        <v>#N/A</v>
      </c>
      <c r="M268" s="68"/>
    </row>
    <row r="269" spans="1:23" x14ac:dyDescent="0.25">
      <c r="K269" s="78" t="e">
        <f>IF(HLOOKUP(D264,'Listen Daten'!$A$26:$T$31,4,0)="","",HLOOKUP(D264,'Listen Daten'!$A$26:$T$31,4,0))</f>
        <v>#N/A</v>
      </c>
      <c r="M269" s="68"/>
    </row>
    <row r="270" spans="1:23" x14ac:dyDescent="0.25">
      <c r="C270" s="9" t="s">
        <v>22</v>
      </c>
      <c r="D270" s="10" t="s">
        <v>11</v>
      </c>
      <c r="E270" s="10" t="s">
        <v>12</v>
      </c>
      <c r="K270" s="78" t="e">
        <f>IF(HLOOKUP(D264,'Listen Daten'!$A$26:$T$31,5,0)="","",HLOOKUP(D264,'Listen Daten'!$A$26:$T$31,5,0))</f>
        <v>#N/A</v>
      </c>
      <c r="M270" s="68"/>
    </row>
    <row r="271" spans="1:23" x14ac:dyDescent="0.25">
      <c r="C271" s="9" t="s">
        <v>134</v>
      </c>
      <c r="D271" s="74"/>
      <c r="E271" s="74"/>
      <c r="K271" s="79" t="e">
        <f>IF(HLOOKUP(D264,'Listen Daten'!$A$26:$T$31,6,0)="","",HLOOKUP(D264,'Listen Daten'!$A$26:$T$31,6,0))</f>
        <v>#N/A</v>
      </c>
      <c r="M271" s="68"/>
    </row>
    <row r="272" spans="1:23" x14ac:dyDescent="0.25">
      <c r="C272" s="9" t="s">
        <v>135</v>
      </c>
      <c r="D272" s="34"/>
      <c r="E272" s="34"/>
    </row>
    <row r="273" spans="1:23" s="14" customFormat="1" ht="7.5" customHeight="1" x14ac:dyDescent="0.25">
      <c r="B273" s="12"/>
      <c r="C273" s="12"/>
      <c r="D273" s="13"/>
      <c r="E273" s="13"/>
      <c r="F273" s="13"/>
      <c r="G273" s="12"/>
      <c r="H273" s="12"/>
      <c r="I273" s="9"/>
      <c r="J273" s="9"/>
    </row>
    <row r="274" spans="1:23" ht="7.5" customHeight="1" x14ac:dyDescent="0.25"/>
    <row r="275" spans="1:23" x14ac:dyDescent="0.25">
      <c r="A275" s="9">
        <f>A261+1</f>
        <v>20</v>
      </c>
      <c r="B275" s="9" t="str">
        <f>"Team "&amp;A275</f>
        <v>Team 20</v>
      </c>
    </row>
    <row r="276" spans="1:23" x14ac:dyDescent="0.25">
      <c r="C276" s="9" t="str">
        <f>IF(D278="","","Ansprechpartner = "&amp;HLOOKUP(D278,'Listen Daten'!$A$26:$T$32,7,0))</f>
        <v/>
      </c>
      <c r="T276" s="9" t="s">
        <v>22</v>
      </c>
      <c r="V276" s="9" t="s">
        <v>13</v>
      </c>
    </row>
    <row r="277" spans="1:23" x14ac:dyDescent="0.25">
      <c r="L277" s="9" t="s">
        <v>342</v>
      </c>
      <c r="M277" s="9" t="s">
        <v>345</v>
      </c>
      <c r="N277" s="9" t="s">
        <v>343</v>
      </c>
      <c r="O277" s="9" t="s">
        <v>344</v>
      </c>
      <c r="P277" s="9" t="s">
        <v>4</v>
      </c>
      <c r="Q277" s="9" t="s">
        <v>21</v>
      </c>
      <c r="R277" s="9" t="s">
        <v>106</v>
      </c>
      <c r="S277" s="9" t="s">
        <v>107</v>
      </c>
      <c r="T277" s="9" t="s">
        <v>11</v>
      </c>
      <c r="U277" s="9" t="s">
        <v>12</v>
      </c>
      <c r="V277" s="9" t="s">
        <v>11</v>
      </c>
      <c r="W277" s="9" t="s">
        <v>12</v>
      </c>
    </row>
    <row r="278" spans="1:23" ht="15.6" x14ac:dyDescent="0.3">
      <c r="C278" s="9" t="s">
        <v>337</v>
      </c>
      <c r="D278" s="133"/>
      <c r="E278" s="133"/>
      <c r="F278" s="134" t="str">
        <f>IF(OR(D278="Herren",D278="",D278="Damen"),"","Jahrgang "&amp;VLOOKUP(D278,'Listen Daten'!$P:$R,2,0))</f>
        <v/>
      </c>
      <c r="G278" s="134"/>
      <c r="H278" s="134"/>
      <c r="K278" s="77" t="s">
        <v>338</v>
      </c>
      <c r="L278" s="9" t="str">
        <f>B275</f>
        <v>Team 20</v>
      </c>
      <c r="M278" s="68" t="str">
        <f>IF(D278="","",D278&amp;"-"&amp;D282)</f>
        <v/>
      </c>
      <c r="N278" s="9" t="str">
        <f>IF(D278="","",$D$8)</f>
        <v/>
      </c>
      <c r="O278" s="9" t="str">
        <f>IF(D278="","",D278)</f>
        <v/>
      </c>
      <c r="P278" s="9" t="str">
        <f>IF(D278="","",D280)</f>
        <v/>
      </c>
      <c r="Q278" s="9" t="str">
        <f>IF(D278="","",D282)</f>
        <v/>
      </c>
      <c r="T278" s="9" t="str">
        <f>IF(D278="","",D285)</f>
        <v/>
      </c>
      <c r="U278" s="9" t="str">
        <f>IF(D278="","",E285)</f>
        <v/>
      </c>
      <c r="V278" s="9" t="str">
        <f>IF(D278="","",D286)</f>
        <v/>
      </c>
      <c r="W278" s="9" t="str">
        <f>IF(D278="","",E286)</f>
        <v/>
      </c>
    </row>
    <row r="279" spans="1:23" x14ac:dyDescent="0.25">
      <c r="K279" s="78" t="e">
        <f>HLOOKUP(D278,'Listen Daten'!$A$26:$T$31,1,0)</f>
        <v>#N/A</v>
      </c>
      <c r="M279" s="68"/>
    </row>
    <row r="280" spans="1:23" x14ac:dyDescent="0.25">
      <c r="C280" s="9" t="s">
        <v>4</v>
      </c>
      <c r="D280" s="75"/>
      <c r="K280" s="78"/>
      <c r="M280" s="68"/>
    </row>
    <row r="281" spans="1:23" x14ac:dyDescent="0.25">
      <c r="K281" s="78" t="e">
        <f>HLOOKUP(D278,'Listen Daten'!$A$26:$T$31,2,0)</f>
        <v>#N/A</v>
      </c>
      <c r="M281" s="68"/>
    </row>
    <row r="282" spans="1:23" x14ac:dyDescent="0.25">
      <c r="C282" s="9" t="s">
        <v>5</v>
      </c>
      <c r="D282" s="129"/>
      <c r="E282" s="129"/>
      <c r="K282" s="78" t="e">
        <f>IF(HLOOKUP(D278,'Listen Daten'!$A$26:$T$31,3,0)="","",HLOOKUP(D278,'Listen Daten'!$A$26:$T$31,3,0))</f>
        <v>#N/A</v>
      </c>
      <c r="M282" s="68"/>
    </row>
    <row r="283" spans="1:23" x14ac:dyDescent="0.25">
      <c r="K283" s="78" t="e">
        <f>IF(HLOOKUP(D278,'Listen Daten'!$A$26:$T$31,4,0)="","",HLOOKUP(D278,'Listen Daten'!$A$26:$T$31,4,0))</f>
        <v>#N/A</v>
      </c>
      <c r="M283" s="68"/>
    </row>
    <row r="284" spans="1:23" x14ac:dyDescent="0.25">
      <c r="C284" s="9" t="s">
        <v>22</v>
      </c>
      <c r="D284" s="10" t="s">
        <v>11</v>
      </c>
      <c r="E284" s="10" t="s">
        <v>12</v>
      </c>
      <c r="K284" s="78" t="e">
        <f>IF(HLOOKUP(D278,'Listen Daten'!$A$26:$T$31,5,0)="","",HLOOKUP(D278,'Listen Daten'!$A$26:$T$31,5,0))</f>
        <v>#N/A</v>
      </c>
      <c r="M284" s="68"/>
    </row>
    <row r="285" spans="1:23" x14ac:dyDescent="0.25">
      <c r="C285" s="9" t="s">
        <v>134</v>
      </c>
      <c r="D285" s="74"/>
      <c r="E285" s="74"/>
      <c r="K285" s="79" t="e">
        <f>IF(HLOOKUP(D278,'Listen Daten'!$A$26:$T$31,6,0)="","",HLOOKUP(D278,'Listen Daten'!$A$26:$T$31,6,0))</f>
        <v>#N/A</v>
      </c>
      <c r="M285" s="68"/>
    </row>
    <row r="286" spans="1:23" x14ac:dyDescent="0.25">
      <c r="C286" s="9" t="s">
        <v>135</v>
      </c>
      <c r="D286" s="34"/>
      <c r="E286" s="34"/>
    </row>
    <row r="287" spans="1:23" s="14" customFormat="1" ht="7.5" customHeight="1" x14ac:dyDescent="0.25">
      <c r="B287" s="12"/>
      <c r="C287" s="12"/>
      <c r="D287" s="13"/>
      <c r="E287" s="13"/>
      <c r="F287" s="13"/>
      <c r="G287" s="12"/>
      <c r="H287" s="12"/>
      <c r="I287" s="9"/>
      <c r="J287" s="9"/>
    </row>
    <row r="288" spans="1:23" ht="7.5" customHeight="1" x14ac:dyDescent="0.25"/>
    <row r="289" spans="1:23" x14ac:dyDescent="0.25">
      <c r="A289" s="9">
        <f>A275+1</f>
        <v>21</v>
      </c>
      <c r="B289" s="9" t="str">
        <f>"Team "&amp;A289</f>
        <v>Team 21</v>
      </c>
    </row>
    <row r="290" spans="1:23" x14ac:dyDescent="0.25">
      <c r="C290" s="9" t="str">
        <f>IF(D292="","","Ansprechpartner = "&amp;HLOOKUP(D292,'Listen Daten'!$A$26:$T$32,7,0))</f>
        <v/>
      </c>
      <c r="T290" s="9" t="s">
        <v>22</v>
      </c>
      <c r="V290" s="9" t="s">
        <v>13</v>
      </c>
    </row>
    <row r="291" spans="1:23" x14ac:dyDescent="0.25">
      <c r="L291" s="9" t="s">
        <v>342</v>
      </c>
      <c r="M291" s="9" t="s">
        <v>345</v>
      </c>
      <c r="N291" s="9" t="s">
        <v>343</v>
      </c>
      <c r="O291" s="9" t="s">
        <v>344</v>
      </c>
      <c r="P291" s="9" t="s">
        <v>4</v>
      </c>
      <c r="Q291" s="9" t="s">
        <v>21</v>
      </c>
      <c r="R291" s="9" t="s">
        <v>106</v>
      </c>
      <c r="S291" s="9" t="s">
        <v>107</v>
      </c>
      <c r="T291" s="9" t="s">
        <v>11</v>
      </c>
      <c r="U291" s="9" t="s">
        <v>12</v>
      </c>
      <c r="V291" s="9" t="s">
        <v>11</v>
      </c>
      <c r="W291" s="9" t="s">
        <v>12</v>
      </c>
    </row>
    <row r="292" spans="1:23" ht="15.6" x14ac:dyDescent="0.3">
      <c r="C292" s="9" t="s">
        <v>337</v>
      </c>
      <c r="D292" s="133"/>
      <c r="E292" s="133"/>
      <c r="F292" s="134" t="str">
        <f>IF(OR(D292="Herren",D292="",D292="Damen"),"","Jahrgang "&amp;VLOOKUP(D292,'Listen Daten'!$P:$R,2,0))</f>
        <v/>
      </c>
      <c r="G292" s="134"/>
      <c r="H292" s="134"/>
      <c r="K292" s="77" t="s">
        <v>338</v>
      </c>
      <c r="L292" s="9" t="str">
        <f>B289</f>
        <v>Team 21</v>
      </c>
      <c r="M292" s="68" t="str">
        <f>IF(D292="","",D292&amp;"-"&amp;D296)</f>
        <v/>
      </c>
      <c r="N292" s="9" t="str">
        <f>IF(D292="","",$D$8)</f>
        <v/>
      </c>
      <c r="O292" s="9" t="str">
        <f>IF(D292="","",D292)</f>
        <v/>
      </c>
      <c r="P292" s="9" t="str">
        <f>IF(D292="","",D294)</f>
        <v/>
      </c>
      <c r="Q292" s="9" t="str">
        <f>IF(D292="","",D296)</f>
        <v/>
      </c>
      <c r="T292" s="9" t="str">
        <f>IF(D292="","",D299)</f>
        <v/>
      </c>
      <c r="U292" s="9" t="str">
        <f>IF(D292="","",E299)</f>
        <v/>
      </c>
      <c r="V292" s="9" t="str">
        <f>IF(D292="","",D300)</f>
        <v/>
      </c>
      <c r="W292" s="9" t="str">
        <f>IF(D292="","",E300)</f>
        <v/>
      </c>
    </row>
    <row r="293" spans="1:23" x14ac:dyDescent="0.25">
      <c r="K293" s="78" t="e">
        <f>HLOOKUP(D292,'Listen Daten'!$A$26:$T$31,1,0)</f>
        <v>#N/A</v>
      </c>
      <c r="M293" s="68"/>
    </row>
    <row r="294" spans="1:23" x14ac:dyDescent="0.25">
      <c r="C294" s="9" t="s">
        <v>4</v>
      </c>
      <c r="D294" s="75"/>
      <c r="K294" s="78"/>
      <c r="M294" s="68"/>
    </row>
    <row r="295" spans="1:23" x14ac:dyDescent="0.25">
      <c r="K295" s="78" t="e">
        <f>HLOOKUP(D292,'Listen Daten'!$A$26:$T$31,2,0)</f>
        <v>#N/A</v>
      </c>
      <c r="M295" s="68"/>
    </row>
    <row r="296" spans="1:23" x14ac:dyDescent="0.25">
      <c r="C296" s="9" t="s">
        <v>5</v>
      </c>
      <c r="D296" s="129"/>
      <c r="E296" s="129"/>
      <c r="K296" s="78" t="e">
        <f>IF(HLOOKUP(D292,'Listen Daten'!$A$26:$T$31,3,0)="","",HLOOKUP(D292,'Listen Daten'!$A$26:$T$31,3,0))</f>
        <v>#N/A</v>
      </c>
      <c r="M296" s="68"/>
    </row>
    <row r="297" spans="1:23" x14ac:dyDescent="0.25">
      <c r="K297" s="78" t="e">
        <f>IF(HLOOKUP(D292,'Listen Daten'!$A$26:$T$31,4,0)="","",HLOOKUP(D292,'Listen Daten'!$A$26:$T$31,4,0))</f>
        <v>#N/A</v>
      </c>
      <c r="M297" s="68"/>
    </row>
    <row r="298" spans="1:23" x14ac:dyDescent="0.25">
      <c r="C298" s="9" t="s">
        <v>22</v>
      </c>
      <c r="D298" s="10" t="s">
        <v>11</v>
      </c>
      <c r="E298" s="10" t="s">
        <v>12</v>
      </c>
      <c r="K298" s="78" t="e">
        <f>IF(HLOOKUP(D292,'Listen Daten'!$A$26:$T$31,5,0)="","",HLOOKUP(D292,'Listen Daten'!$A$26:$T$31,5,0))</f>
        <v>#N/A</v>
      </c>
      <c r="M298" s="68"/>
    </row>
    <row r="299" spans="1:23" x14ac:dyDescent="0.25">
      <c r="C299" s="9" t="s">
        <v>134</v>
      </c>
      <c r="D299" s="74"/>
      <c r="E299" s="74"/>
      <c r="K299" s="79" t="e">
        <f>IF(HLOOKUP(D292,'Listen Daten'!$A$26:$T$31,6,0)="","",HLOOKUP(D292,'Listen Daten'!$A$26:$T$31,6,0))</f>
        <v>#N/A</v>
      </c>
      <c r="M299" s="68"/>
    </row>
    <row r="300" spans="1:23" x14ac:dyDescent="0.25">
      <c r="C300" s="9" t="s">
        <v>135</v>
      </c>
      <c r="D300" s="34"/>
      <c r="E300" s="34"/>
    </row>
    <row r="301" spans="1:23" s="14" customFormat="1" ht="7.5" customHeight="1" x14ac:dyDescent="0.25">
      <c r="B301" s="12"/>
      <c r="C301" s="12"/>
      <c r="D301" s="13"/>
      <c r="E301" s="13"/>
      <c r="F301" s="13"/>
      <c r="G301" s="12"/>
      <c r="H301" s="12"/>
      <c r="I301" s="9"/>
      <c r="J301" s="9"/>
    </row>
    <row r="302" spans="1:23" ht="7.5" customHeight="1" x14ac:dyDescent="0.25"/>
    <row r="303" spans="1:23" x14ac:dyDescent="0.25">
      <c r="A303" s="9">
        <f>A289+1</f>
        <v>22</v>
      </c>
      <c r="B303" s="9" t="str">
        <f>"Team "&amp;A303</f>
        <v>Team 22</v>
      </c>
    </row>
    <row r="304" spans="1:23" x14ac:dyDescent="0.25">
      <c r="C304" s="9" t="str">
        <f>IF(D306="","","Ansprechpartner = "&amp;HLOOKUP(D306,'Listen Daten'!$A$26:$T$32,7,0))</f>
        <v/>
      </c>
      <c r="T304" s="9" t="s">
        <v>22</v>
      </c>
      <c r="V304" s="9" t="s">
        <v>13</v>
      </c>
    </row>
    <row r="305" spans="1:23" x14ac:dyDescent="0.25">
      <c r="L305" s="9" t="s">
        <v>342</v>
      </c>
      <c r="M305" s="9" t="s">
        <v>345</v>
      </c>
      <c r="N305" s="9" t="s">
        <v>343</v>
      </c>
      <c r="O305" s="9" t="s">
        <v>344</v>
      </c>
      <c r="P305" s="9" t="s">
        <v>4</v>
      </c>
      <c r="Q305" s="9" t="s">
        <v>21</v>
      </c>
      <c r="R305" s="9" t="s">
        <v>106</v>
      </c>
      <c r="S305" s="9" t="s">
        <v>107</v>
      </c>
      <c r="T305" s="9" t="s">
        <v>11</v>
      </c>
      <c r="U305" s="9" t="s">
        <v>12</v>
      </c>
      <c r="V305" s="9" t="s">
        <v>11</v>
      </c>
      <c r="W305" s="9" t="s">
        <v>12</v>
      </c>
    </row>
    <row r="306" spans="1:23" ht="15.6" x14ac:dyDescent="0.3">
      <c r="C306" s="9" t="s">
        <v>337</v>
      </c>
      <c r="D306" s="133"/>
      <c r="E306" s="133"/>
      <c r="F306" s="134" t="str">
        <f>IF(OR(D306="Herren",D306="",D306="Damen"),"","Jahrgang "&amp;VLOOKUP(D306,'Listen Daten'!$P:$R,2,0))</f>
        <v/>
      </c>
      <c r="G306" s="134"/>
      <c r="H306" s="134"/>
      <c r="K306" s="77" t="s">
        <v>338</v>
      </c>
      <c r="L306" s="9" t="str">
        <f>B303</f>
        <v>Team 22</v>
      </c>
      <c r="M306" s="68" t="str">
        <f>IF(D306="","",D306&amp;"-"&amp;D310)</f>
        <v/>
      </c>
      <c r="N306" s="9" t="str">
        <f>IF(D306="","",$D$8)</f>
        <v/>
      </c>
      <c r="O306" s="9" t="str">
        <f>IF(D306="","",D306)</f>
        <v/>
      </c>
      <c r="P306" s="9" t="str">
        <f>IF(D306="","",D308)</f>
        <v/>
      </c>
      <c r="Q306" s="9" t="str">
        <f>IF(D306="","",D310)</f>
        <v/>
      </c>
      <c r="T306" s="9" t="str">
        <f>IF(D306="","",D313)</f>
        <v/>
      </c>
      <c r="U306" s="9" t="str">
        <f>IF(D306="","",E313)</f>
        <v/>
      </c>
      <c r="V306" s="9" t="str">
        <f>IF(D306="","",D314)</f>
        <v/>
      </c>
      <c r="W306" s="9" t="str">
        <f>IF(D306="","",E314)</f>
        <v/>
      </c>
    </row>
    <row r="307" spans="1:23" x14ac:dyDescent="0.25">
      <c r="K307" s="78" t="e">
        <f>HLOOKUP(D306,'Listen Daten'!$A$26:$T$31,1,0)</f>
        <v>#N/A</v>
      </c>
      <c r="M307" s="68"/>
    </row>
    <row r="308" spans="1:23" x14ac:dyDescent="0.25">
      <c r="C308" s="9" t="s">
        <v>4</v>
      </c>
      <c r="D308" s="75"/>
      <c r="K308" s="78"/>
      <c r="M308" s="68"/>
    </row>
    <row r="309" spans="1:23" x14ac:dyDescent="0.25">
      <c r="K309" s="78" t="e">
        <f>HLOOKUP(D306,'Listen Daten'!$A$26:$T$31,2,0)</f>
        <v>#N/A</v>
      </c>
      <c r="M309" s="68"/>
    </row>
    <row r="310" spans="1:23" x14ac:dyDescent="0.25">
      <c r="C310" s="9" t="s">
        <v>5</v>
      </c>
      <c r="D310" s="129"/>
      <c r="E310" s="129"/>
      <c r="K310" s="78" t="e">
        <f>IF(HLOOKUP(D306,'Listen Daten'!$A$26:$T$31,3,0)="","",HLOOKUP(D306,'Listen Daten'!$A$26:$T$31,3,0))</f>
        <v>#N/A</v>
      </c>
      <c r="M310" s="68"/>
    </row>
    <row r="311" spans="1:23" x14ac:dyDescent="0.25">
      <c r="K311" s="78" t="e">
        <f>IF(HLOOKUP(D306,'Listen Daten'!$A$26:$T$31,4,0)="","",HLOOKUP(D306,'Listen Daten'!$A$26:$T$31,4,0))</f>
        <v>#N/A</v>
      </c>
      <c r="M311" s="68"/>
    </row>
    <row r="312" spans="1:23" x14ac:dyDescent="0.25">
      <c r="C312" s="9" t="s">
        <v>22</v>
      </c>
      <c r="D312" s="10" t="s">
        <v>11</v>
      </c>
      <c r="E312" s="10" t="s">
        <v>12</v>
      </c>
      <c r="K312" s="78" t="e">
        <f>IF(HLOOKUP(D306,'Listen Daten'!$A$26:$T$31,5,0)="","",HLOOKUP(D306,'Listen Daten'!$A$26:$T$31,5,0))</f>
        <v>#N/A</v>
      </c>
      <c r="M312" s="68"/>
    </row>
    <row r="313" spans="1:23" x14ac:dyDescent="0.25">
      <c r="C313" s="9" t="s">
        <v>134</v>
      </c>
      <c r="D313" s="74"/>
      <c r="E313" s="74"/>
      <c r="K313" s="79" t="e">
        <f>IF(HLOOKUP(D306,'Listen Daten'!$A$26:$T$31,6,0)="","",HLOOKUP(D306,'Listen Daten'!$A$26:$T$31,6,0))</f>
        <v>#N/A</v>
      </c>
      <c r="M313" s="68"/>
    </row>
    <row r="314" spans="1:23" x14ac:dyDescent="0.25">
      <c r="C314" s="9" t="s">
        <v>135</v>
      </c>
      <c r="D314" s="34"/>
      <c r="E314" s="34"/>
    </row>
    <row r="315" spans="1:23" s="14" customFormat="1" ht="7.5" customHeight="1" x14ac:dyDescent="0.25">
      <c r="B315" s="12"/>
      <c r="C315" s="12"/>
      <c r="D315" s="13"/>
      <c r="E315" s="13"/>
      <c r="F315" s="13"/>
      <c r="G315" s="12"/>
      <c r="H315" s="12"/>
      <c r="I315" s="9"/>
      <c r="J315" s="9"/>
    </row>
    <row r="316" spans="1:23" ht="7.5" customHeight="1" x14ac:dyDescent="0.25"/>
    <row r="317" spans="1:23" x14ac:dyDescent="0.25">
      <c r="A317" s="9">
        <f>A303+1</f>
        <v>23</v>
      </c>
      <c r="B317" s="9" t="str">
        <f>"Team "&amp;A317</f>
        <v>Team 23</v>
      </c>
    </row>
    <row r="318" spans="1:23" x14ac:dyDescent="0.25">
      <c r="C318" s="9" t="str">
        <f>IF(D320="","","Ansprechpartner = "&amp;HLOOKUP(D320,'Listen Daten'!$A$26:$T$32,7,0))</f>
        <v/>
      </c>
      <c r="T318" s="9" t="s">
        <v>22</v>
      </c>
      <c r="V318" s="9" t="s">
        <v>13</v>
      </c>
    </row>
    <row r="319" spans="1:23" x14ac:dyDescent="0.25">
      <c r="L319" s="9" t="s">
        <v>342</v>
      </c>
      <c r="M319" s="9" t="s">
        <v>345</v>
      </c>
      <c r="N319" s="9" t="s">
        <v>343</v>
      </c>
      <c r="O319" s="9" t="s">
        <v>344</v>
      </c>
      <c r="P319" s="9" t="s">
        <v>4</v>
      </c>
      <c r="Q319" s="9" t="s">
        <v>21</v>
      </c>
      <c r="R319" s="9" t="s">
        <v>106</v>
      </c>
      <c r="S319" s="9" t="s">
        <v>107</v>
      </c>
      <c r="T319" s="9" t="s">
        <v>11</v>
      </c>
      <c r="U319" s="9" t="s">
        <v>12</v>
      </c>
      <c r="V319" s="9" t="s">
        <v>11</v>
      </c>
      <c r="W319" s="9" t="s">
        <v>12</v>
      </c>
    </row>
    <row r="320" spans="1:23" ht="15.6" x14ac:dyDescent="0.3">
      <c r="C320" s="9" t="s">
        <v>337</v>
      </c>
      <c r="D320" s="133"/>
      <c r="E320" s="133"/>
      <c r="F320" s="134" t="str">
        <f>IF(OR(D320="Herren",D320="",D320="Damen"),"","Jahrgang "&amp;VLOOKUP(D320,'Listen Daten'!$P:$R,2,0))</f>
        <v/>
      </c>
      <c r="G320" s="134"/>
      <c r="H320" s="134"/>
      <c r="K320" s="77" t="s">
        <v>338</v>
      </c>
      <c r="L320" s="9" t="str">
        <f>B317</f>
        <v>Team 23</v>
      </c>
      <c r="M320" s="68" t="str">
        <f>IF(D320="","",D320&amp;"-"&amp;D324)</f>
        <v/>
      </c>
      <c r="N320" s="9" t="str">
        <f>IF(D320="","",$D$8)</f>
        <v/>
      </c>
      <c r="O320" s="9" t="str">
        <f>IF(D320="","",D320)</f>
        <v/>
      </c>
      <c r="P320" s="9" t="str">
        <f>IF(D320="","",D322)</f>
        <v/>
      </c>
      <c r="Q320" s="9" t="str">
        <f>IF(D320="","",D324)</f>
        <v/>
      </c>
      <c r="T320" s="9" t="str">
        <f>IF(D320="","",D327)</f>
        <v/>
      </c>
      <c r="U320" s="9" t="str">
        <f>IF(D320="","",E327)</f>
        <v/>
      </c>
      <c r="V320" s="9" t="str">
        <f>IF(D320="","",D328)</f>
        <v/>
      </c>
      <c r="W320" s="9" t="str">
        <f>IF(D320="","",E328)</f>
        <v/>
      </c>
    </row>
    <row r="321" spans="1:23" x14ac:dyDescent="0.25">
      <c r="K321" s="78" t="e">
        <f>HLOOKUP(D320,'Listen Daten'!$A$26:$T$31,1,0)</f>
        <v>#N/A</v>
      </c>
      <c r="M321" s="68"/>
    </row>
    <row r="322" spans="1:23" x14ac:dyDescent="0.25">
      <c r="C322" s="9" t="s">
        <v>4</v>
      </c>
      <c r="D322" s="75"/>
      <c r="K322" s="78"/>
      <c r="M322" s="68"/>
    </row>
    <row r="323" spans="1:23" x14ac:dyDescent="0.25">
      <c r="K323" s="78" t="e">
        <f>HLOOKUP(D320,'Listen Daten'!$A$26:$T$31,2,0)</f>
        <v>#N/A</v>
      </c>
      <c r="M323" s="68"/>
    </row>
    <row r="324" spans="1:23" x14ac:dyDescent="0.25">
      <c r="C324" s="9" t="s">
        <v>5</v>
      </c>
      <c r="D324" s="129"/>
      <c r="E324" s="129"/>
      <c r="K324" s="78" t="e">
        <f>IF(HLOOKUP(D320,'Listen Daten'!$A$26:$T$31,3,0)="","",HLOOKUP(D320,'Listen Daten'!$A$26:$T$31,3,0))</f>
        <v>#N/A</v>
      </c>
      <c r="M324" s="68"/>
    </row>
    <row r="325" spans="1:23" x14ac:dyDescent="0.25">
      <c r="K325" s="78" t="e">
        <f>IF(HLOOKUP(D320,'Listen Daten'!$A$26:$T$31,4,0)="","",HLOOKUP(D320,'Listen Daten'!$A$26:$T$31,4,0))</f>
        <v>#N/A</v>
      </c>
      <c r="M325" s="68"/>
    </row>
    <row r="326" spans="1:23" x14ac:dyDescent="0.25">
      <c r="C326" s="9" t="s">
        <v>22</v>
      </c>
      <c r="D326" s="10" t="s">
        <v>11</v>
      </c>
      <c r="E326" s="10" t="s">
        <v>12</v>
      </c>
      <c r="K326" s="78" t="e">
        <f>IF(HLOOKUP(D320,'Listen Daten'!$A$26:$T$31,5,0)="","",HLOOKUP(D320,'Listen Daten'!$A$26:$T$31,5,0))</f>
        <v>#N/A</v>
      </c>
      <c r="M326" s="68"/>
    </row>
    <row r="327" spans="1:23" x14ac:dyDescent="0.25">
      <c r="C327" s="9" t="s">
        <v>134</v>
      </c>
      <c r="D327" s="74"/>
      <c r="E327" s="74"/>
      <c r="K327" s="79" t="e">
        <f>IF(HLOOKUP(D320,'Listen Daten'!$A$26:$T$31,6,0)="","",HLOOKUP(D320,'Listen Daten'!$A$26:$T$31,6,0))</f>
        <v>#N/A</v>
      </c>
      <c r="M327" s="68"/>
    </row>
    <row r="328" spans="1:23" x14ac:dyDescent="0.25">
      <c r="C328" s="9" t="s">
        <v>135</v>
      </c>
      <c r="D328" s="34"/>
      <c r="E328" s="34"/>
    </row>
    <row r="329" spans="1:23" s="14" customFormat="1" ht="7.5" customHeight="1" x14ac:dyDescent="0.25">
      <c r="B329" s="12"/>
      <c r="C329" s="12"/>
      <c r="D329" s="13"/>
      <c r="E329" s="13"/>
      <c r="F329" s="13"/>
      <c r="G329" s="12"/>
      <c r="H329" s="12"/>
      <c r="I329" s="9"/>
      <c r="J329" s="9"/>
    </row>
    <row r="330" spans="1:23" ht="7.5" customHeight="1" x14ac:dyDescent="0.25"/>
    <row r="331" spans="1:23" x14ac:dyDescent="0.25">
      <c r="A331" s="9">
        <f>A317+1</f>
        <v>24</v>
      </c>
      <c r="B331" s="9" t="str">
        <f>"Team "&amp;A331</f>
        <v>Team 24</v>
      </c>
    </row>
    <row r="332" spans="1:23" x14ac:dyDescent="0.25">
      <c r="C332" s="9" t="str">
        <f>IF(D334="","","Ansprechpartner = "&amp;HLOOKUP(D334,'Listen Daten'!$A$26:$T$32,7,0))</f>
        <v/>
      </c>
      <c r="T332" s="9" t="s">
        <v>22</v>
      </c>
      <c r="V332" s="9" t="s">
        <v>13</v>
      </c>
    </row>
    <row r="333" spans="1:23" x14ac:dyDescent="0.25">
      <c r="L333" s="9" t="s">
        <v>342</v>
      </c>
      <c r="M333" s="9" t="s">
        <v>345</v>
      </c>
      <c r="N333" s="9" t="s">
        <v>343</v>
      </c>
      <c r="O333" s="9" t="s">
        <v>344</v>
      </c>
      <c r="P333" s="9" t="s">
        <v>4</v>
      </c>
      <c r="Q333" s="9" t="s">
        <v>21</v>
      </c>
      <c r="R333" s="9" t="s">
        <v>106</v>
      </c>
      <c r="S333" s="9" t="s">
        <v>107</v>
      </c>
      <c r="T333" s="9" t="s">
        <v>11</v>
      </c>
      <c r="U333" s="9" t="s">
        <v>12</v>
      </c>
      <c r="V333" s="9" t="s">
        <v>11</v>
      </c>
      <c r="W333" s="9" t="s">
        <v>12</v>
      </c>
    </row>
    <row r="334" spans="1:23" ht="15.6" x14ac:dyDescent="0.3">
      <c r="C334" s="9" t="s">
        <v>337</v>
      </c>
      <c r="D334" s="133"/>
      <c r="E334" s="133"/>
      <c r="F334" s="134" t="str">
        <f>IF(OR(D334="Herren",D334="",D334="Damen"),"","Jahrgang "&amp;VLOOKUP(D334,'Listen Daten'!$P:$R,2,0))</f>
        <v/>
      </c>
      <c r="G334" s="134"/>
      <c r="H334" s="134"/>
      <c r="K334" s="77" t="s">
        <v>338</v>
      </c>
      <c r="L334" s="9" t="str">
        <f>B331</f>
        <v>Team 24</v>
      </c>
      <c r="M334" s="68" t="str">
        <f>IF(D334="","",D334&amp;"-"&amp;D338)</f>
        <v/>
      </c>
      <c r="N334" s="9" t="str">
        <f>IF(D334="","",$D$8)</f>
        <v/>
      </c>
      <c r="O334" s="9" t="str">
        <f>IF(D334="","",D334)</f>
        <v/>
      </c>
      <c r="P334" s="9" t="str">
        <f>IF(D334="","",D336)</f>
        <v/>
      </c>
      <c r="Q334" s="9" t="str">
        <f>IF(D334="","",D338)</f>
        <v/>
      </c>
      <c r="T334" s="9" t="str">
        <f>IF(D334="","",D341)</f>
        <v/>
      </c>
      <c r="U334" s="9" t="str">
        <f>IF(D334="","",E341)</f>
        <v/>
      </c>
      <c r="V334" s="9" t="str">
        <f>IF(D334="","",D342)</f>
        <v/>
      </c>
      <c r="W334" s="9" t="str">
        <f>IF(D334="","",E342)</f>
        <v/>
      </c>
    </row>
    <row r="335" spans="1:23" x14ac:dyDescent="0.25">
      <c r="K335" s="78" t="e">
        <f>HLOOKUP(D334,'Listen Daten'!$A$26:$T$31,1,0)</f>
        <v>#N/A</v>
      </c>
      <c r="M335" s="68"/>
    </row>
    <row r="336" spans="1:23" x14ac:dyDescent="0.25">
      <c r="C336" s="9" t="s">
        <v>4</v>
      </c>
      <c r="D336" s="75"/>
      <c r="K336" s="78"/>
      <c r="M336" s="68"/>
    </row>
    <row r="337" spans="1:23" x14ac:dyDescent="0.25">
      <c r="K337" s="78" t="e">
        <f>HLOOKUP(D334,'Listen Daten'!$A$26:$T$31,2,0)</f>
        <v>#N/A</v>
      </c>
      <c r="M337" s="68"/>
    </row>
    <row r="338" spans="1:23" x14ac:dyDescent="0.25">
      <c r="C338" s="9" t="s">
        <v>5</v>
      </c>
      <c r="D338" s="129"/>
      <c r="E338" s="129"/>
      <c r="K338" s="78" t="e">
        <f>IF(HLOOKUP(D334,'Listen Daten'!$A$26:$T$31,3,0)="","",HLOOKUP(D334,'Listen Daten'!$A$26:$T$31,3,0))</f>
        <v>#N/A</v>
      </c>
      <c r="M338" s="68"/>
    </row>
    <row r="339" spans="1:23" x14ac:dyDescent="0.25">
      <c r="K339" s="78" t="e">
        <f>IF(HLOOKUP(D334,'Listen Daten'!$A$26:$T$31,4,0)="","",HLOOKUP(D334,'Listen Daten'!$A$26:$T$31,4,0))</f>
        <v>#N/A</v>
      </c>
      <c r="M339" s="68"/>
    </row>
    <row r="340" spans="1:23" x14ac:dyDescent="0.25">
      <c r="C340" s="9" t="s">
        <v>22</v>
      </c>
      <c r="D340" s="10" t="s">
        <v>11</v>
      </c>
      <c r="E340" s="10" t="s">
        <v>12</v>
      </c>
      <c r="K340" s="78" t="e">
        <f>IF(HLOOKUP(D334,'Listen Daten'!$A$26:$T$31,5,0)="","",HLOOKUP(D334,'Listen Daten'!$A$26:$T$31,5,0))</f>
        <v>#N/A</v>
      </c>
      <c r="M340" s="68"/>
    </row>
    <row r="341" spans="1:23" x14ac:dyDescent="0.25">
      <c r="C341" s="9" t="s">
        <v>134</v>
      </c>
      <c r="D341" s="74"/>
      <c r="E341" s="74"/>
      <c r="K341" s="79" t="e">
        <f>IF(HLOOKUP(D334,'Listen Daten'!$A$26:$T$31,6,0)="","",HLOOKUP(D334,'Listen Daten'!$A$26:$T$31,6,0))</f>
        <v>#N/A</v>
      </c>
      <c r="M341" s="68"/>
    </row>
    <row r="342" spans="1:23" x14ac:dyDescent="0.25">
      <c r="C342" s="9" t="s">
        <v>135</v>
      </c>
      <c r="D342" s="34"/>
      <c r="E342" s="34"/>
    </row>
    <row r="343" spans="1:23" s="14" customFormat="1" ht="7.5" customHeight="1" x14ac:dyDescent="0.25">
      <c r="B343" s="12"/>
      <c r="C343" s="12"/>
      <c r="D343" s="13"/>
      <c r="E343" s="13"/>
      <c r="F343" s="13"/>
      <c r="G343" s="12"/>
      <c r="H343" s="12"/>
      <c r="I343" s="9"/>
      <c r="J343" s="9"/>
    </row>
    <row r="344" spans="1:23" ht="7.5" customHeight="1" x14ac:dyDescent="0.25"/>
    <row r="345" spans="1:23" x14ac:dyDescent="0.25">
      <c r="A345" s="9">
        <f>A331+1</f>
        <v>25</v>
      </c>
      <c r="B345" s="9" t="str">
        <f>"Team "&amp;A345</f>
        <v>Team 25</v>
      </c>
    </row>
    <row r="346" spans="1:23" x14ac:dyDescent="0.25">
      <c r="C346" s="9" t="str">
        <f>IF(D348="","","Ansprechpartner = "&amp;HLOOKUP(D348,'Listen Daten'!$A$26:$T$32,7,0))</f>
        <v/>
      </c>
      <c r="T346" s="9" t="s">
        <v>22</v>
      </c>
      <c r="V346" s="9" t="s">
        <v>13</v>
      </c>
    </row>
    <row r="347" spans="1:23" x14ac:dyDescent="0.25">
      <c r="L347" s="9" t="s">
        <v>342</v>
      </c>
      <c r="M347" s="9" t="s">
        <v>345</v>
      </c>
      <c r="N347" s="9" t="s">
        <v>343</v>
      </c>
      <c r="O347" s="9" t="s">
        <v>344</v>
      </c>
      <c r="P347" s="9" t="s">
        <v>4</v>
      </c>
      <c r="Q347" s="9" t="s">
        <v>21</v>
      </c>
      <c r="R347" s="9" t="s">
        <v>106</v>
      </c>
      <c r="S347" s="9" t="s">
        <v>107</v>
      </c>
      <c r="T347" s="9" t="s">
        <v>11</v>
      </c>
      <c r="U347" s="9" t="s">
        <v>12</v>
      </c>
      <c r="V347" s="9" t="s">
        <v>11</v>
      </c>
      <c r="W347" s="9" t="s">
        <v>12</v>
      </c>
    </row>
    <row r="348" spans="1:23" ht="15.6" x14ac:dyDescent="0.3">
      <c r="C348" s="9" t="s">
        <v>337</v>
      </c>
      <c r="D348" s="133"/>
      <c r="E348" s="133"/>
      <c r="F348" s="134" t="str">
        <f>IF(OR(D348="Herren",D348="",D348="Damen"),"","Jahrgang "&amp;VLOOKUP(D348,'Listen Daten'!$P:$R,2,0))</f>
        <v/>
      </c>
      <c r="G348" s="134"/>
      <c r="H348" s="134"/>
      <c r="K348" s="77" t="s">
        <v>338</v>
      </c>
      <c r="L348" s="9" t="str">
        <f>B345</f>
        <v>Team 25</v>
      </c>
      <c r="M348" s="68" t="str">
        <f>IF(D348="","",D348&amp;"-"&amp;D352)</f>
        <v/>
      </c>
      <c r="N348" s="9" t="str">
        <f>IF(D348="","",$D$8)</f>
        <v/>
      </c>
      <c r="O348" s="9" t="str">
        <f>IF(D348="","",D348)</f>
        <v/>
      </c>
      <c r="P348" s="9" t="str">
        <f>IF(D348="","",D350)</f>
        <v/>
      </c>
      <c r="Q348" s="9" t="str">
        <f>IF(D348="","",D352)</f>
        <v/>
      </c>
      <c r="T348" s="9" t="str">
        <f>IF(D348="","",D355)</f>
        <v/>
      </c>
      <c r="U348" s="9" t="str">
        <f>IF(D348="","",E355)</f>
        <v/>
      </c>
      <c r="V348" s="9" t="str">
        <f>IF(D348="","",D356)</f>
        <v/>
      </c>
      <c r="W348" s="9" t="str">
        <f>IF(D348="","",E356)</f>
        <v/>
      </c>
    </row>
    <row r="349" spans="1:23" x14ac:dyDescent="0.25">
      <c r="K349" s="78" t="e">
        <f>HLOOKUP(D348,'Listen Daten'!$A$26:$T$31,1,0)</f>
        <v>#N/A</v>
      </c>
      <c r="M349" s="68"/>
    </row>
    <row r="350" spans="1:23" x14ac:dyDescent="0.25">
      <c r="C350" s="9" t="s">
        <v>4</v>
      </c>
      <c r="D350" s="75"/>
      <c r="K350" s="78"/>
      <c r="M350" s="68"/>
    </row>
    <row r="351" spans="1:23" x14ac:dyDescent="0.25">
      <c r="K351" s="78" t="e">
        <f>HLOOKUP(D348,'Listen Daten'!$A$26:$T$31,2,0)</f>
        <v>#N/A</v>
      </c>
      <c r="M351" s="68"/>
    </row>
    <row r="352" spans="1:23" x14ac:dyDescent="0.25">
      <c r="C352" s="9" t="s">
        <v>5</v>
      </c>
      <c r="D352" s="129"/>
      <c r="E352" s="129"/>
      <c r="K352" s="78" t="e">
        <f>IF(HLOOKUP(D348,'Listen Daten'!$A$26:$T$31,3,0)="","",HLOOKUP(D348,'Listen Daten'!$A$26:$T$31,3,0))</f>
        <v>#N/A</v>
      </c>
      <c r="M352" s="68"/>
    </row>
    <row r="353" spans="1:23" x14ac:dyDescent="0.25">
      <c r="K353" s="78" t="e">
        <f>IF(HLOOKUP(D348,'Listen Daten'!$A$26:$T$31,4,0)="","",HLOOKUP(D348,'Listen Daten'!$A$26:$T$31,4,0))</f>
        <v>#N/A</v>
      </c>
      <c r="M353" s="68"/>
    </row>
    <row r="354" spans="1:23" x14ac:dyDescent="0.25">
      <c r="C354" s="9" t="s">
        <v>22</v>
      </c>
      <c r="D354" s="10" t="s">
        <v>11</v>
      </c>
      <c r="E354" s="10" t="s">
        <v>12</v>
      </c>
      <c r="K354" s="78" t="e">
        <f>IF(HLOOKUP(D348,'Listen Daten'!$A$26:$T$31,5,0)="","",HLOOKUP(D348,'Listen Daten'!$A$26:$T$31,5,0))</f>
        <v>#N/A</v>
      </c>
      <c r="M354" s="68"/>
    </row>
    <row r="355" spans="1:23" x14ac:dyDescent="0.25">
      <c r="C355" s="9" t="s">
        <v>134</v>
      </c>
      <c r="D355" s="74"/>
      <c r="E355" s="74"/>
      <c r="K355" s="79" t="e">
        <f>IF(HLOOKUP(D348,'Listen Daten'!$A$26:$T$31,6,0)="","",HLOOKUP(D348,'Listen Daten'!$A$26:$T$31,6,0))</f>
        <v>#N/A</v>
      </c>
      <c r="M355" s="68"/>
    </row>
    <row r="356" spans="1:23" x14ac:dyDescent="0.25">
      <c r="C356" s="9" t="s">
        <v>135</v>
      </c>
      <c r="D356" s="34"/>
      <c r="E356" s="34"/>
    </row>
    <row r="357" spans="1:23" s="14" customFormat="1" ht="7.5" customHeight="1" x14ac:dyDescent="0.25">
      <c r="B357" s="12"/>
      <c r="C357" s="12"/>
      <c r="D357" s="13"/>
      <c r="E357" s="13"/>
      <c r="F357" s="13"/>
      <c r="G357" s="12"/>
      <c r="H357" s="12"/>
      <c r="I357" s="9"/>
      <c r="J357" s="9"/>
    </row>
    <row r="358" spans="1:23" ht="7.5" customHeight="1" x14ac:dyDescent="0.25"/>
    <row r="359" spans="1:23" x14ac:dyDescent="0.25">
      <c r="A359" s="9">
        <f>A345+1</f>
        <v>26</v>
      </c>
      <c r="B359" s="9" t="str">
        <f>"Team "&amp;A359</f>
        <v>Team 26</v>
      </c>
    </row>
    <row r="360" spans="1:23" x14ac:dyDescent="0.25">
      <c r="C360" s="9" t="str">
        <f>IF(D362="","","Ansprechpartner = "&amp;HLOOKUP(D362,'Listen Daten'!$A$26:$T$32,7,0))</f>
        <v/>
      </c>
      <c r="T360" s="9" t="s">
        <v>22</v>
      </c>
      <c r="V360" s="9" t="s">
        <v>13</v>
      </c>
    </row>
    <row r="361" spans="1:23" x14ac:dyDescent="0.25">
      <c r="L361" s="9" t="s">
        <v>342</v>
      </c>
      <c r="M361" s="9" t="s">
        <v>345</v>
      </c>
      <c r="N361" s="9" t="s">
        <v>343</v>
      </c>
      <c r="O361" s="9" t="s">
        <v>344</v>
      </c>
      <c r="P361" s="9" t="s">
        <v>4</v>
      </c>
      <c r="Q361" s="9" t="s">
        <v>21</v>
      </c>
      <c r="R361" s="9" t="s">
        <v>106</v>
      </c>
      <c r="S361" s="9" t="s">
        <v>107</v>
      </c>
      <c r="T361" s="9" t="s">
        <v>11</v>
      </c>
      <c r="U361" s="9" t="s">
        <v>12</v>
      </c>
      <c r="V361" s="9" t="s">
        <v>11</v>
      </c>
      <c r="W361" s="9" t="s">
        <v>12</v>
      </c>
    </row>
    <row r="362" spans="1:23" ht="15.6" x14ac:dyDescent="0.3">
      <c r="C362" s="9" t="s">
        <v>337</v>
      </c>
      <c r="D362" s="133"/>
      <c r="E362" s="133"/>
      <c r="F362" s="134" t="str">
        <f>IF(OR(D362="Herren",D362="",D362="Damen"),"","Jahrgang "&amp;VLOOKUP(D362,'Listen Daten'!$P:$R,2,0))</f>
        <v/>
      </c>
      <c r="G362" s="134"/>
      <c r="H362" s="134"/>
      <c r="K362" s="77" t="s">
        <v>338</v>
      </c>
      <c r="L362" s="9" t="str">
        <f>B359</f>
        <v>Team 26</v>
      </c>
      <c r="M362" s="68" t="str">
        <f>IF(D362="","",D362&amp;"-"&amp;D366)</f>
        <v/>
      </c>
      <c r="N362" s="9" t="str">
        <f>IF(D362="","",$D$8)</f>
        <v/>
      </c>
      <c r="O362" s="9" t="str">
        <f>IF(D362="","",D362)</f>
        <v/>
      </c>
      <c r="P362" s="9" t="str">
        <f>IF(D362="","",D364)</f>
        <v/>
      </c>
      <c r="Q362" s="9" t="str">
        <f>IF(D362="","",D366)</f>
        <v/>
      </c>
      <c r="T362" s="9" t="str">
        <f>IF(D362="","",D369)</f>
        <v/>
      </c>
      <c r="U362" s="9" t="str">
        <f>IF(D362="","",E369)</f>
        <v/>
      </c>
      <c r="V362" s="9" t="str">
        <f>IF(D362="","",D370)</f>
        <v/>
      </c>
      <c r="W362" s="9" t="str">
        <f>IF(D362="","",E370)</f>
        <v/>
      </c>
    </row>
    <row r="363" spans="1:23" x14ac:dyDescent="0.25">
      <c r="K363" s="78" t="e">
        <f>HLOOKUP(D362,'Listen Daten'!$A$26:$T$31,1,0)</f>
        <v>#N/A</v>
      </c>
      <c r="M363" s="68"/>
    </row>
    <row r="364" spans="1:23" x14ac:dyDescent="0.25">
      <c r="C364" s="9" t="s">
        <v>4</v>
      </c>
      <c r="D364" s="75"/>
      <c r="K364" s="78"/>
      <c r="M364" s="68"/>
    </row>
    <row r="365" spans="1:23" x14ac:dyDescent="0.25">
      <c r="K365" s="78" t="e">
        <f>HLOOKUP(D362,'Listen Daten'!$A$26:$T$31,2,0)</f>
        <v>#N/A</v>
      </c>
      <c r="M365" s="68"/>
    </row>
    <row r="366" spans="1:23" x14ac:dyDescent="0.25">
      <c r="C366" s="9" t="s">
        <v>5</v>
      </c>
      <c r="D366" s="129"/>
      <c r="E366" s="129"/>
      <c r="K366" s="78" t="e">
        <f>IF(HLOOKUP(D362,'Listen Daten'!$A$26:$T$31,3,0)="","",HLOOKUP(D362,'Listen Daten'!$A$26:$T$31,3,0))</f>
        <v>#N/A</v>
      </c>
      <c r="M366" s="68"/>
    </row>
    <row r="367" spans="1:23" x14ac:dyDescent="0.25">
      <c r="K367" s="78" t="e">
        <f>IF(HLOOKUP(D362,'Listen Daten'!$A$26:$T$31,4,0)="","",HLOOKUP(D362,'Listen Daten'!$A$26:$T$31,4,0))</f>
        <v>#N/A</v>
      </c>
      <c r="M367" s="68"/>
    </row>
    <row r="368" spans="1:23" x14ac:dyDescent="0.25">
      <c r="C368" s="9" t="s">
        <v>22</v>
      </c>
      <c r="D368" s="10" t="s">
        <v>11</v>
      </c>
      <c r="E368" s="10" t="s">
        <v>12</v>
      </c>
      <c r="K368" s="78" t="e">
        <f>IF(HLOOKUP(D362,'Listen Daten'!$A$26:$T$31,5,0)="","",HLOOKUP(D362,'Listen Daten'!$A$26:$T$31,5,0))</f>
        <v>#N/A</v>
      </c>
      <c r="M368" s="68"/>
    </row>
    <row r="369" spans="1:23" x14ac:dyDescent="0.25">
      <c r="C369" s="9" t="s">
        <v>134</v>
      </c>
      <c r="D369" s="74"/>
      <c r="E369" s="74"/>
      <c r="K369" s="79" t="e">
        <f>IF(HLOOKUP(D362,'Listen Daten'!$A$26:$T$31,6,0)="","",HLOOKUP(D362,'Listen Daten'!$A$26:$T$31,6,0))</f>
        <v>#N/A</v>
      </c>
      <c r="M369" s="68"/>
    </row>
    <row r="370" spans="1:23" x14ac:dyDescent="0.25">
      <c r="C370" s="9" t="s">
        <v>135</v>
      </c>
      <c r="D370" s="34"/>
      <c r="E370" s="34"/>
    </row>
    <row r="371" spans="1:23" s="14" customFormat="1" ht="7.5" customHeight="1" x14ac:dyDescent="0.25">
      <c r="B371" s="12"/>
      <c r="C371" s="12"/>
      <c r="D371" s="13"/>
      <c r="E371" s="13"/>
      <c r="F371" s="13"/>
      <c r="G371" s="12"/>
      <c r="H371" s="12"/>
      <c r="I371" s="9"/>
      <c r="J371" s="9"/>
    </row>
    <row r="372" spans="1:23" ht="7.5" customHeight="1" x14ac:dyDescent="0.25"/>
    <row r="373" spans="1:23" x14ac:dyDescent="0.25">
      <c r="A373" s="9">
        <f>A359+1</f>
        <v>27</v>
      </c>
      <c r="B373" s="9" t="str">
        <f>"Team "&amp;A373</f>
        <v>Team 27</v>
      </c>
    </row>
    <row r="374" spans="1:23" x14ac:dyDescent="0.25">
      <c r="C374" s="9" t="str">
        <f>IF(D376="","","Ansprechpartner = "&amp;HLOOKUP(D376,'Listen Daten'!$A$26:$T$32,7,0))</f>
        <v/>
      </c>
      <c r="T374" s="9" t="s">
        <v>22</v>
      </c>
      <c r="V374" s="9" t="s">
        <v>13</v>
      </c>
    </row>
    <row r="375" spans="1:23" x14ac:dyDescent="0.25">
      <c r="L375" s="9" t="s">
        <v>342</v>
      </c>
      <c r="M375" s="9" t="s">
        <v>345</v>
      </c>
      <c r="N375" s="9" t="s">
        <v>343</v>
      </c>
      <c r="O375" s="9" t="s">
        <v>344</v>
      </c>
      <c r="P375" s="9" t="s">
        <v>4</v>
      </c>
      <c r="Q375" s="9" t="s">
        <v>21</v>
      </c>
      <c r="R375" s="9" t="s">
        <v>106</v>
      </c>
      <c r="S375" s="9" t="s">
        <v>107</v>
      </c>
      <c r="T375" s="9" t="s">
        <v>11</v>
      </c>
      <c r="U375" s="9" t="s">
        <v>12</v>
      </c>
      <c r="V375" s="9" t="s">
        <v>11</v>
      </c>
      <c r="W375" s="9" t="s">
        <v>12</v>
      </c>
    </row>
    <row r="376" spans="1:23" ht="15.6" x14ac:dyDescent="0.3">
      <c r="C376" s="9" t="s">
        <v>337</v>
      </c>
      <c r="D376" s="133"/>
      <c r="E376" s="133"/>
      <c r="F376" s="134" t="str">
        <f>IF(OR(D376="Herren",D376="",D376="Damen"),"","Jahrgang "&amp;VLOOKUP(D376,'Listen Daten'!$P:$R,2,0))</f>
        <v/>
      </c>
      <c r="G376" s="134"/>
      <c r="H376" s="134"/>
      <c r="K376" s="77" t="s">
        <v>338</v>
      </c>
      <c r="L376" s="9" t="str">
        <f>B373</f>
        <v>Team 27</v>
      </c>
      <c r="M376" s="68" t="str">
        <f>IF(D376="","",D376&amp;"-"&amp;D380)</f>
        <v/>
      </c>
      <c r="N376" s="9" t="str">
        <f>IF(D376="","",$D$8)</f>
        <v/>
      </c>
      <c r="O376" s="9" t="str">
        <f>IF(D376="","",D376)</f>
        <v/>
      </c>
      <c r="P376" s="9" t="str">
        <f>IF(D376="","",D378)</f>
        <v/>
      </c>
      <c r="Q376" s="9" t="str">
        <f>IF(D376="","",D380)</f>
        <v/>
      </c>
      <c r="T376" s="9" t="str">
        <f>IF(D376="","",D383)</f>
        <v/>
      </c>
      <c r="U376" s="9" t="str">
        <f>IF(D376="","",E383)</f>
        <v/>
      </c>
      <c r="V376" s="9" t="str">
        <f>IF(D376="","",D384)</f>
        <v/>
      </c>
      <c r="W376" s="9" t="str">
        <f>IF(D376="","",E384)</f>
        <v/>
      </c>
    </row>
    <row r="377" spans="1:23" x14ac:dyDescent="0.25">
      <c r="K377" s="78" t="e">
        <f>HLOOKUP(D376,'Listen Daten'!$A$26:$T$31,1,0)</f>
        <v>#N/A</v>
      </c>
      <c r="M377" s="68"/>
    </row>
    <row r="378" spans="1:23" x14ac:dyDescent="0.25">
      <c r="C378" s="9" t="s">
        <v>4</v>
      </c>
      <c r="D378" s="75"/>
      <c r="K378" s="78"/>
      <c r="M378" s="68"/>
    </row>
    <row r="379" spans="1:23" x14ac:dyDescent="0.25">
      <c r="K379" s="78" t="e">
        <f>HLOOKUP(D376,'Listen Daten'!$A$26:$T$31,2,0)</f>
        <v>#N/A</v>
      </c>
      <c r="M379" s="68"/>
    </row>
    <row r="380" spans="1:23" x14ac:dyDescent="0.25">
      <c r="C380" s="9" t="s">
        <v>5</v>
      </c>
      <c r="D380" s="129"/>
      <c r="E380" s="129"/>
      <c r="K380" s="78" t="e">
        <f>IF(HLOOKUP(D376,'Listen Daten'!$A$26:$T$31,3,0)="","",HLOOKUP(D376,'Listen Daten'!$A$26:$T$31,3,0))</f>
        <v>#N/A</v>
      </c>
      <c r="M380" s="68"/>
    </row>
    <row r="381" spans="1:23" x14ac:dyDescent="0.25">
      <c r="K381" s="78" t="e">
        <f>IF(HLOOKUP(D376,'Listen Daten'!$A$26:$T$31,4,0)="","",HLOOKUP(D376,'Listen Daten'!$A$26:$T$31,4,0))</f>
        <v>#N/A</v>
      </c>
      <c r="M381" s="68"/>
    </row>
    <row r="382" spans="1:23" x14ac:dyDescent="0.25">
      <c r="C382" s="9" t="s">
        <v>22</v>
      </c>
      <c r="D382" s="10" t="s">
        <v>11</v>
      </c>
      <c r="E382" s="10" t="s">
        <v>12</v>
      </c>
      <c r="K382" s="78" t="e">
        <f>IF(HLOOKUP(D376,'Listen Daten'!$A$26:$T$31,5,0)="","",HLOOKUP(D376,'Listen Daten'!$A$26:$T$31,5,0))</f>
        <v>#N/A</v>
      </c>
      <c r="M382" s="68"/>
    </row>
    <row r="383" spans="1:23" x14ac:dyDescent="0.25">
      <c r="C383" s="9" t="s">
        <v>134</v>
      </c>
      <c r="D383" s="74"/>
      <c r="E383" s="74"/>
      <c r="K383" s="79" t="e">
        <f>IF(HLOOKUP(D376,'Listen Daten'!$A$26:$T$31,6,0)="","",HLOOKUP(D376,'Listen Daten'!$A$26:$T$31,6,0))</f>
        <v>#N/A</v>
      </c>
      <c r="M383" s="68"/>
    </row>
    <row r="384" spans="1:23" x14ac:dyDescent="0.25">
      <c r="C384" s="9" t="s">
        <v>135</v>
      </c>
      <c r="D384" s="34"/>
      <c r="E384" s="34"/>
    </row>
    <row r="385" spans="1:23" s="14" customFormat="1" ht="7.5" customHeight="1" x14ac:dyDescent="0.25">
      <c r="B385" s="12"/>
      <c r="C385" s="12"/>
      <c r="D385" s="13"/>
      <c r="E385" s="13"/>
      <c r="F385" s="13"/>
      <c r="G385" s="12"/>
      <c r="H385" s="12"/>
      <c r="I385" s="9"/>
      <c r="J385" s="9"/>
    </row>
    <row r="386" spans="1:23" ht="7.5" customHeight="1" x14ac:dyDescent="0.25"/>
    <row r="387" spans="1:23" x14ac:dyDescent="0.25">
      <c r="A387" s="9">
        <f>A373+1</f>
        <v>28</v>
      </c>
      <c r="B387" s="9" t="str">
        <f>"Team "&amp;A387</f>
        <v>Team 28</v>
      </c>
    </row>
    <row r="388" spans="1:23" x14ac:dyDescent="0.25">
      <c r="C388" s="9" t="str">
        <f>IF(D390="","","Ansprechpartner = "&amp;HLOOKUP(D390,'Listen Daten'!$A$26:$T$32,7,0))</f>
        <v/>
      </c>
      <c r="T388" s="9" t="s">
        <v>22</v>
      </c>
      <c r="V388" s="9" t="s">
        <v>13</v>
      </c>
    </row>
    <row r="389" spans="1:23" x14ac:dyDescent="0.25">
      <c r="L389" s="9" t="s">
        <v>342</v>
      </c>
      <c r="M389" s="9" t="s">
        <v>345</v>
      </c>
      <c r="N389" s="9" t="s">
        <v>343</v>
      </c>
      <c r="O389" s="9" t="s">
        <v>344</v>
      </c>
      <c r="P389" s="9" t="s">
        <v>4</v>
      </c>
      <c r="Q389" s="9" t="s">
        <v>21</v>
      </c>
      <c r="R389" s="9" t="s">
        <v>106</v>
      </c>
      <c r="S389" s="9" t="s">
        <v>107</v>
      </c>
      <c r="T389" s="9" t="s">
        <v>11</v>
      </c>
      <c r="U389" s="9" t="s">
        <v>12</v>
      </c>
      <c r="V389" s="9" t="s">
        <v>11</v>
      </c>
      <c r="W389" s="9" t="s">
        <v>12</v>
      </c>
    </row>
    <row r="390" spans="1:23" ht="15.6" x14ac:dyDescent="0.3">
      <c r="C390" s="9" t="s">
        <v>337</v>
      </c>
      <c r="D390" s="133"/>
      <c r="E390" s="133"/>
      <c r="F390" s="134" t="str">
        <f>IF(OR(D390="Herren",D390="",D390="Damen"),"","Jahrgang "&amp;VLOOKUP(D390,'Listen Daten'!$P:$R,2,0))</f>
        <v/>
      </c>
      <c r="G390" s="134"/>
      <c r="H390" s="134"/>
      <c r="K390" s="77" t="s">
        <v>338</v>
      </c>
      <c r="L390" s="9" t="str">
        <f>B387</f>
        <v>Team 28</v>
      </c>
      <c r="M390" s="68" t="str">
        <f>IF(D390="","",D390&amp;"-"&amp;D394)</f>
        <v/>
      </c>
      <c r="N390" s="9" t="str">
        <f>IF(D390="","",$D$8)</f>
        <v/>
      </c>
      <c r="O390" s="9" t="str">
        <f>IF(D390="","",D390)</f>
        <v/>
      </c>
      <c r="P390" s="9" t="str">
        <f>IF(D390="","",D392)</f>
        <v/>
      </c>
      <c r="Q390" s="9" t="str">
        <f>IF(D390="","",D394)</f>
        <v/>
      </c>
      <c r="T390" s="9" t="str">
        <f>IF(D390="","",D397)</f>
        <v/>
      </c>
      <c r="U390" s="9" t="str">
        <f>IF(D390="","",E397)</f>
        <v/>
      </c>
      <c r="V390" s="9" t="str">
        <f>IF(D390="","",D398)</f>
        <v/>
      </c>
      <c r="W390" s="9" t="str">
        <f>IF(D390="","",E398)</f>
        <v/>
      </c>
    </row>
    <row r="391" spans="1:23" x14ac:dyDescent="0.25">
      <c r="K391" s="78" t="e">
        <f>HLOOKUP(D390,'Listen Daten'!$A$26:$T$31,1,0)</f>
        <v>#N/A</v>
      </c>
      <c r="M391" s="68"/>
    </row>
    <row r="392" spans="1:23" x14ac:dyDescent="0.25">
      <c r="C392" s="9" t="s">
        <v>4</v>
      </c>
      <c r="D392" s="75"/>
      <c r="K392" s="78"/>
      <c r="M392" s="68"/>
    </row>
    <row r="393" spans="1:23" x14ac:dyDescent="0.25">
      <c r="K393" s="78" t="e">
        <f>HLOOKUP(D390,'Listen Daten'!$A$26:$T$31,2,0)</f>
        <v>#N/A</v>
      </c>
      <c r="M393" s="68"/>
    </row>
    <row r="394" spans="1:23" x14ac:dyDescent="0.25">
      <c r="C394" s="9" t="s">
        <v>5</v>
      </c>
      <c r="D394" s="129"/>
      <c r="E394" s="129"/>
      <c r="K394" s="78" t="e">
        <f>IF(HLOOKUP(D390,'Listen Daten'!$A$26:$T$31,3,0)="","",HLOOKUP(D390,'Listen Daten'!$A$26:$T$31,3,0))</f>
        <v>#N/A</v>
      </c>
      <c r="M394" s="68"/>
    </row>
    <row r="395" spans="1:23" x14ac:dyDescent="0.25">
      <c r="K395" s="78" t="e">
        <f>IF(HLOOKUP(D390,'Listen Daten'!$A$26:$T$31,4,0)="","",HLOOKUP(D390,'Listen Daten'!$A$26:$T$31,4,0))</f>
        <v>#N/A</v>
      </c>
      <c r="M395" s="68"/>
    </row>
    <row r="396" spans="1:23" x14ac:dyDescent="0.25">
      <c r="C396" s="9" t="s">
        <v>22</v>
      </c>
      <c r="D396" s="10" t="s">
        <v>11</v>
      </c>
      <c r="E396" s="10" t="s">
        <v>12</v>
      </c>
      <c r="K396" s="78" t="e">
        <f>IF(HLOOKUP(D390,'Listen Daten'!$A$26:$T$31,5,0)="","",HLOOKUP(D390,'Listen Daten'!$A$26:$T$31,5,0))</f>
        <v>#N/A</v>
      </c>
      <c r="M396" s="68"/>
    </row>
    <row r="397" spans="1:23" x14ac:dyDescent="0.25">
      <c r="C397" s="9" t="s">
        <v>134</v>
      </c>
      <c r="D397" s="74"/>
      <c r="E397" s="74"/>
      <c r="K397" s="79" t="e">
        <f>IF(HLOOKUP(D390,'Listen Daten'!$A$26:$T$31,6,0)="","",HLOOKUP(D390,'Listen Daten'!$A$26:$T$31,6,0))</f>
        <v>#N/A</v>
      </c>
      <c r="M397" s="68"/>
    </row>
    <row r="398" spans="1:23" x14ac:dyDescent="0.25">
      <c r="C398" s="9" t="s">
        <v>135</v>
      </c>
      <c r="D398" s="34"/>
      <c r="E398" s="34"/>
    </row>
    <row r="399" spans="1:23" s="14" customFormat="1" ht="7.5" customHeight="1" x14ac:dyDescent="0.25">
      <c r="B399" s="12"/>
      <c r="C399" s="12"/>
      <c r="D399" s="13"/>
      <c r="E399" s="13"/>
      <c r="F399" s="13"/>
      <c r="G399" s="12"/>
      <c r="H399" s="12"/>
      <c r="I399" s="9"/>
      <c r="J399" s="9"/>
    </row>
    <row r="400" spans="1:23" ht="7.5" customHeight="1" x14ac:dyDescent="0.25"/>
    <row r="401" spans="1:23" x14ac:dyDescent="0.25">
      <c r="A401" s="9">
        <f>A387+1</f>
        <v>29</v>
      </c>
      <c r="B401" s="9" t="str">
        <f>"Team "&amp;A401</f>
        <v>Team 29</v>
      </c>
    </row>
    <row r="402" spans="1:23" x14ac:dyDescent="0.25">
      <c r="C402" s="9" t="str">
        <f>IF(D404="","","Ansprechpartner = "&amp;HLOOKUP(D404,'Listen Daten'!$A$26:$T$32,7,0))</f>
        <v/>
      </c>
      <c r="T402" s="9" t="s">
        <v>22</v>
      </c>
      <c r="V402" s="9" t="s">
        <v>13</v>
      </c>
    </row>
    <row r="403" spans="1:23" x14ac:dyDescent="0.25">
      <c r="L403" s="9" t="s">
        <v>342</v>
      </c>
      <c r="M403" s="9" t="s">
        <v>345</v>
      </c>
      <c r="N403" s="9" t="s">
        <v>343</v>
      </c>
      <c r="O403" s="9" t="s">
        <v>344</v>
      </c>
      <c r="P403" s="9" t="s">
        <v>4</v>
      </c>
      <c r="Q403" s="9" t="s">
        <v>21</v>
      </c>
      <c r="R403" s="9" t="s">
        <v>106</v>
      </c>
      <c r="S403" s="9" t="s">
        <v>107</v>
      </c>
      <c r="T403" s="9" t="s">
        <v>11</v>
      </c>
      <c r="U403" s="9" t="s">
        <v>12</v>
      </c>
      <c r="V403" s="9" t="s">
        <v>11</v>
      </c>
      <c r="W403" s="9" t="s">
        <v>12</v>
      </c>
    </row>
    <row r="404" spans="1:23" ht="15.6" x14ac:dyDescent="0.3">
      <c r="C404" s="9" t="s">
        <v>337</v>
      </c>
      <c r="D404" s="133"/>
      <c r="E404" s="133"/>
      <c r="F404" s="134" t="str">
        <f>IF(OR(D404="Herren",D404="",D404="Damen"),"","Jahrgang "&amp;VLOOKUP(D404,'Listen Daten'!$P:$R,2,0))</f>
        <v/>
      </c>
      <c r="G404" s="134"/>
      <c r="H404" s="134"/>
      <c r="K404" s="77" t="s">
        <v>338</v>
      </c>
      <c r="L404" s="9" t="str">
        <f>B401</f>
        <v>Team 29</v>
      </c>
      <c r="M404" s="68" t="str">
        <f>IF(D404="","",D404&amp;"-"&amp;D408)</f>
        <v/>
      </c>
      <c r="N404" s="9" t="str">
        <f>IF(D404="","",$D$8)</f>
        <v/>
      </c>
      <c r="O404" s="9" t="str">
        <f>IF(D404="","",D404)</f>
        <v/>
      </c>
      <c r="P404" s="9" t="str">
        <f>IF(D404="","",D406)</f>
        <v/>
      </c>
      <c r="Q404" s="9" t="str">
        <f>IF(D404="","",D408)</f>
        <v/>
      </c>
      <c r="T404" s="9" t="str">
        <f>IF(D404="","",D411)</f>
        <v/>
      </c>
      <c r="U404" s="9" t="str">
        <f>IF(D404="","",E411)</f>
        <v/>
      </c>
      <c r="V404" s="9" t="str">
        <f>IF(D404="","",D412)</f>
        <v/>
      </c>
      <c r="W404" s="9" t="str">
        <f>IF(D404="","",E412)</f>
        <v/>
      </c>
    </row>
    <row r="405" spans="1:23" x14ac:dyDescent="0.25">
      <c r="K405" s="78" t="e">
        <f>HLOOKUP(D404,'Listen Daten'!$A$26:$T$31,1,0)</f>
        <v>#N/A</v>
      </c>
      <c r="M405" s="68"/>
    </row>
    <row r="406" spans="1:23" x14ac:dyDescent="0.25">
      <c r="C406" s="9" t="s">
        <v>4</v>
      </c>
      <c r="D406" s="75"/>
      <c r="K406" s="78"/>
      <c r="M406" s="68"/>
    </row>
    <row r="407" spans="1:23" x14ac:dyDescent="0.25">
      <c r="K407" s="78" t="e">
        <f>HLOOKUP(D404,'Listen Daten'!$A$26:$T$31,2,0)</f>
        <v>#N/A</v>
      </c>
      <c r="M407" s="68"/>
    </row>
    <row r="408" spans="1:23" x14ac:dyDescent="0.25">
      <c r="C408" s="9" t="s">
        <v>5</v>
      </c>
      <c r="D408" s="129"/>
      <c r="E408" s="129"/>
      <c r="K408" s="78" t="e">
        <f>IF(HLOOKUP(D404,'Listen Daten'!$A$26:$T$31,3,0)="","",HLOOKUP(D404,'Listen Daten'!$A$26:$T$31,3,0))</f>
        <v>#N/A</v>
      </c>
      <c r="M408" s="68"/>
    </row>
    <row r="409" spans="1:23" x14ac:dyDescent="0.25">
      <c r="K409" s="78" t="e">
        <f>IF(HLOOKUP(D404,'Listen Daten'!$A$26:$T$31,4,0)="","",HLOOKUP(D404,'Listen Daten'!$A$26:$T$31,4,0))</f>
        <v>#N/A</v>
      </c>
      <c r="M409" s="68"/>
    </row>
    <row r="410" spans="1:23" x14ac:dyDescent="0.25">
      <c r="C410" s="9" t="s">
        <v>22</v>
      </c>
      <c r="D410" s="10" t="s">
        <v>11</v>
      </c>
      <c r="E410" s="10" t="s">
        <v>12</v>
      </c>
      <c r="K410" s="78" t="e">
        <f>IF(HLOOKUP(D404,'Listen Daten'!$A$26:$T$31,5,0)="","",HLOOKUP(D404,'Listen Daten'!$A$26:$T$31,5,0))</f>
        <v>#N/A</v>
      </c>
      <c r="M410" s="68"/>
    </row>
    <row r="411" spans="1:23" x14ac:dyDescent="0.25">
      <c r="C411" s="9" t="s">
        <v>134</v>
      </c>
      <c r="D411" s="74"/>
      <c r="E411" s="74"/>
      <c r="K411" s="79" t="e">
        <f>IF(HLOOKUP(D404,'Listen Daten'!$A$26:$T$31,6,0)="","",HLOOKUP(D404,'Listen Daten'!$A$26:$T$31,6,0))</f>
        <v>#N/A</v>
      </c>
      <c r="M411" s="68"/>
    </row>
    <row r="412" spans="1:23" x14ac:dyDescent="0.25">
      <c r="C412" s="9" t="s">
        <v>135</v>
      </c>
      <c r="D412" s="34"/>
      <c r="E412" s="34"/>
    </row>
    <row r="413" spans="1:23" s="14" customFormat="1" ht="7.5" customHeight="1" x14ac:dyDescent="0.25">
      <c r="B413" s="12"/>
      <c r="C413" s="12"/>
      <c r="D413" s="13"/>
      <c r="E413" s="13"/>
      <c r="F413" s="13"/>
      <c r="G413" s="12"/>
      <c r="H413" s="12"/>
      <c r="I413" s="9"/>
      <c r="J413" s="9"/>
    </row>
    <row r="414" spans="1:23" ht="7.5" customHeight="1" x14ac:dyDescent="0.25"/>
    <row r="415" spans="1:23" x14ac:dyDescent="0.25">
      <c r="A415" s="9">
        <f>A401+1</f>
        <v>30</v>
      </c>
      <c r="B415" s="9" t="str">
        <f>"Team "&amp;A415</f>
        <v>Team 30</v>
      </c>
    </row>
    <row r="416" spans="1:23" x14ac:dyDescent="0.25">
      <c r="C416" s="9" t="str">
        <f>IF(D418="","","Ansprechpartner = "&amp;HLOOKUP(D418,'Listen Daten'!$A$26:$T$32,7,0))</f>
        <v/>
      </c>
      <c r="T416" s="9" t="s">
        <v>22</v>
      </c>
      <c r="V416" s="9" t="s">
        <v>13</v>
      </c>
    </row>
    <row r="417" spans="1:23" x14ac:dyDescent="0.25">
      <c r="L417" s="9" t="s">
        <v>342</v>
      </c>
      <c r="M417" s="9" t="s">
        <v>345</v>
      </c>
      <c r="N417" s="9" t="s">
        <v>343</v>
      </c>
      <c r="O417" s="9" t="s">
        <v>344</v>
      </c>
      <c r="P417" s="9" t="s">
        <v>4</v>
      </c>
      <c r="Q417" s="9" t="s">
        <v>21</v>
      </c>
      <c r="R417" s="9" t="s">
        <v>106</v>
      </c>
      <c r="S417" s="9" t="s">
        <v>107</v>
      </c>
      <c r="T417" s="9" t="s">
        <v>11</v>
      </c>
      <c r="U417" s="9" t="s">
        <v>12</v>
      </c>
      <c r="V417" s="9" t="s">
        <v>11</v>
      </c>
      <c r="W417" s="9" t="s">
        <v>12</v>
      </c>
    </row>
    <row r="418" spans="1:23" ht="15.6" x14ac:dyDescent="0.3">
      <c r="C418" s="9" t="s">
        <v>337</v>
      </c>
      <c r="D418" s="133"/>
      <c r="E418" s="133"/>
      <c r="F418" s="134" t="str">
        <f>IF(OR(D418="Herren",D418="",D418="Damen"),"","Jahrgang "&amp;VLOOKUP(D418,'Listen Daten'!$P:$R,2,0))</f>
        <v/>
      </c>
      <c r="G418" s="134"/>
      <c r="H418" s="134"/>
      <c r="K418" s="77" t="s">
        <v>338</v>
      </c>
      <c r="L418" s="9" t="str">
        <f>B415</f>
        <v>Team 30</v>
      </c>
      <c r="M418" s="68" t="str">
        <f>IF(D418="","",D418&amp;"-"&amp;D422)</f>
        <v/>
      </c>
      <c r="N418" s="9" t="str">
        <f>IF(D418="","",$D$8)</f>
        <v/>
      </c>
      <c r="O418" s="9" t="str">
        <f>IF(D418="","",D418)</f>
        <v/>
      </c>
      <c r="P418" s="9" t="str">
        <f>IF(D418="","",D420)</f>
        <v/>
      </c>
      <c r="Q418" s="9" t="str">
        <f>IF(D418="","",D422)</f>
        <v/>
      </c>
      <c r="T418" s="9" t="str">
        <f>IF(D418="","",D425)</f>
        <v/>
      </c>
      <c r="U418" s="9" t="str">
        <f>IF(D418="","",E425)</f>
        <v/>
      </c>
      <c r="V418" s="9" t="str">
        <f>IF(D418="","",D426)</f>
        <v/>
      </c>
      <c r="W418" s="9" t="str">
        <f>IF(D418="","",E426)</f>
        <v/>
      </c>
    </row>
    <row r="419" spans="1:23" x14ac:dyDescent="0.25">
      <c r="K419" s="78" t="e">
        <f>HLOOKUP(D418,'Listen Daten'!$A$26:$T$31,1,0)</f>
        <v>#N/A</v>
      </c>
      <c r="M419" s="68"/>
    </row>
    <row r="420" spans="1:23" x14ac:dyDescent="0.25">
      <c r="C420" s="9" t="s">
        <v>4</v>
      </c>
      <c r="D420" s="75"/>
      <c r="K420" s="78"/>
      <c r="M420" s="68"/>
    </row>
    <row r="421" spans="1:23" x14ac:dyDescent="0.25">
      <c r="K421" s="78" t="e">
        <f>HLOOKUP(D418,'Listen Daten'!$A$26:$T$31,2,0)</f>
        <v>#N/A</v>
      </c>
      <c r="M421" s="68"/>
    </row>
    <row r="422" spans="1:23" x14ac:dyDescent="0.25">
      <c r="C422" s="9" t="s">
        <v>5</v>
      </c>
      <c r="D422" s="129"/>
      <c r="E422" s="129"/>
      <c r="K422" s="78" t="e">
        <f>IF(HLOOKUP(D418,'Listen Daten'!$A$26:$T$31,3,0)="","",HLOOKUP(D418,'Listen Daten'!$A$26:$T$31,3,0))</f>
        <v>#N/A</v>
      </c>
      <c r="M422" s="68"/>
    </row>
    <row r="423" spans="1:23" x14ac:dyDescent="0.25">
      <c r="K423" s="78" t="e">
        <f>IF(HLOOKUP(D418,'Listen Daten'!$A$26:$T$31,4,0)="","",HLOOKUP(D418,'Listen Daten'!$A$26:$T$31,4,0))</f>
        <v>#N/A</v>
      </c>
      <c r="M423" s="68"/>
    </row>
    <row r="424" spans="1:23" x14ac:dyDescent="0.25">
      <c r="C424" s="9" t="s">
        <v>22</v>
      </c>
      <c r="D424" s="10" t="s">
        <v>11</v>
      </c>
      <c r="E424" s="10" t="s">
        <v>12</v>
      </c>
      <c r="K424" s="78" t="e">
        <f>IF(HLOOKUP(D418,'Listen Daten'!$A$26:$T$31,5,0)="","",HLOOKUP(D418,'Listen Daten'!$A$26:$T$31,5,0))</f>
        <v>#N/A</v>
      </c>
      <c r="M424" s="68"/>
    </row>
    <row r="425" spans="1:23" x14ac:dyDescent="0.25">
      <c r="C425" s="9" t="s">
        <v>134</v>
      </c>
      <c r="D425" s="74"/>
      <c r="E425" s="74"/>
      <c r="K425" s="79" t="e">
        <f>IF(HLOOKUP(D418,'Listen Daten'!$A$26:$T$31,6,0)="","",HLOOKUP(D418,'Listen Daten'!$A$26:$T$31,6,0))</f>
        <v>#N/A</v>
      </c>
      <c r="M425" s="68"/>
    </row>
    <row r="426" spans="1:23" x14ac:dyDescent="0.25">
      <c r="C426" s="9" t="s">
        <v>135</v>
      </c>
      <c r="D426" s="34"/>
      <c r="E426" s="34"/>
    </row>
    <row r="427" spans="1:23" s="14" customFormat="1" ht="7.5" customHeight="1" x14ac:dyDescent="0.25">
      <c r="B427" s="12"/>
      <c r="C427" s="12"/>
      <c r="D427" s="13"/>
      <c r="E427" s="13"/>
      <c r="F427" s="13"/>
      <c r="G427" s="12"/>
      <c r="H427" s="12"/>
      <c r="I427" s="9"/>
      <c r="J427" s="9"/>
    </row>
    <row r="428" spans="1:23" ht="7.5" customHeight="1" x14ac:dyDescent="0.25"/>
    <row r="429" spans="1:23" x14ac:dyDescent="0.25">
      <c r="A429" s="9">
        <f>A415+1</f>
        <v>31</v>
      </c>
      <c r="B429" s="9" t="str">
        <f>"Team "&amp;A429</f>
        <v>Team 31</v>
      </c>
    </row>
    <row r="430" spans="1:23" x14ac:dyDescent="0.25">
      <c r="C430" s="9" t="str">
        <f>IF(D432="","","Ansprechpartner = "&amp;HLOOKUP(D432,'Listen Daten'!$A$26:$T$32,7,0))</f>
        <v/>
      </c>
      <c r="T430" s="9" t="s">
        <v>22</v>
      </c>
      <c r="V430" s="9" t="s">
        <v>13</v>
      </c>
    </row>
    <row r="431" spans="1:23" x14ac:dyDescent="0.25">
      <c r="L431" s="9" t="s">
        <v>342</v>
      </c>
      <c r="M431" s="9" t="s">
        <v>345</v>
      </c>
      <c r="N431" s="9" t="s">
        <v>343</v>
      </c>
      <c r="O431" s="9" t="s">
        <v>344</v>
      </c>
      <c r="P431" s="9" t="s">
        <v>4</v>
      </c>
      <c r="Q431" s="9" t="s">
        <v>21</v>
      </c>
      <c r="R431" s="9" t="s">
        <v>106</v>
      </c>
      <c r="S431" s="9" t="s">
        <v>107</v>
      </c>
      <c r="T431" s="9" t="s">
        <v>11</v>
      </c>
      <c r="U431" s="9" t="s">
        <v>12</v>
      </c>
      <c r="V431" s="9" t="s">
        <v>11</v>
      </c>
      <c r="W431" s="9" t="s">
        <v>12</v>
      </c>
    </row>
    <row r="432" spans="1:23" ht="15.6" x14ac:dyDescent="0.3">
      <c r="C432" s="9" t="s">
        <v>337</v>
      </c>
      <c r="D432" s="133"/>
      <c r="E432" s="133"/>
      <c r="F432" s="134" t="str">
        <f>IF(OR(D432="Herren",D432="",D432="Damen"),"","Jahrgang "&amp;VLOOKUP(D432,'Listen Daten'!$P:$R,2,0))</f>
        <v/>
      </c>
      <c r="G432" s="134"/>
      <c r="H432" s="134"/>
      <c r="K432" s="77" t="s">
        <v>338</v>
      </c>
      <c r="L432" s="9" t="str">
        <f>B429</f>
        <v>Team 31</v>
      </c>
      <c r="M432" s="68" t="str">
        <f>IF(D432="","",D432&amp;"-"&amp;D436)</f>
        <v/>
      </c>
      <c r="N432" s="9" t="str">
        <f>IF(D432="","",$D$8)</f>
        <v/>
      </c>
      <c r="O432" s="9" t="str">
        <f>IF(D432="","",D432)</f>
        <v/>
      </c>
      <c r="P432" s="9" t="str">
        <f>IF(D432="","",D434)</f>
        <v/>
      </c>
      <c r="Q432" s="9" t="str">
        <f>IF(D432="","",D436)</f>
        <v/>
      </c>
      <c r="T432" s="9" t="str">
        <f>IF(D432="","",D439)</f>
        <v/>
      </c>
      <c r="U432" s="9" t="str">
        <f>IF(D432="","",E439)</f>
        <v/>
      </c>
      <c r="V432" s="9" t="str">
        <f>IF(D432="","",D440)</f>
        <v/>
      </c>
      <c r="W432" s="9" t="str">
        <f>IF(D432="","",E440)</f>
        <v/>
      </c>
    </row>
    <row r="433" spans="1:23" x14ac:dyDescent="0.25">
      <c r="K433" s="78" t="e">
        <f>HLOOKUP(D432,'Listen Daten'!$A$26:$T$31,1,0)</f>
        <v>#N/A</v>
      </c>
      <c r="M433" s="68"/>
    </row>
    <row r="434" spans="1:23" x14ac:dyDescent="0.25">
      <c r="C434" s="9" t="s">
        <v>4</v>
      </c>
      <c r="D434" s="75"/>
      <c r="K434" s="78"/>
      <c r="M434" s="68"/>
    </row>
    <row r="435" spans="1:23" x14ac:dyDescent="0.25">
      <c r="K435" s="78" t="e">
        <f>HLOOKUP(D432,'Listen Daten'!$A$26:$T$31,2,0)</f>
        <v>#N/A</v>
      </c>
      <c r="M435" s="68"/>
    </row>
    <row r="436" spans="1:23" x14ac:dyDescent="0.25">
      <c r="C436" s="9" t="s">
        <v>5</v>
      </c>
      <c r="D436" s="129"/>
      <c r="E436" s="129"/>
      <c r="K436" s="78" t="e">
        <f>IF(HLOOKUP(D432,'Listen Daten'!$A$26:$T$31,3,0)="","",HLOOKUP(D432,'Listen Daten'!$A$26:$T$31,3,0))</f>
        <v>#N/A</v>
      </c>
      <c r="M436" s="68"/>
    </row>
    <row r="437" spans="1:23" x14ac:dyDescent="0.25">
      <c r="K437" s="78" t="e">
        <f>IF(HLOOKUP(D432,'Listen Daten'!$A$26:$T$31,4,0)="","",HLOOKUP(D432,'Listen Daten'!$A$26:$T$31,4,0))</f>
        <v>#N/A</v>
      </c>
      <c r="M437" s="68"/>
    </row>
    <row r="438" spans="1:23" x14ac:dyDescent="0.25">
      <c r="C438" s="9" t="s">
        <v>22</v>
      </c>
      <c r="D438" s="10" t="s">
        <v>11</v>
      </c>
      <c r="E438" s="10" t="s">
        <v>12</v>
      </c>
      <c r="K438" s="78" t="e">
        <f>IF(HLOOKUP(D432,'Listen Daten'!$A$26:$T$31,5,0)="","",HLOOKUP(D432,'Listen Daten'!$A$26:$T$31,5,0))</f>
        <v>#N/A</v>
      </c>
      <c r="M438" s="68"/>
    </row>
    <row r="439" spans="1:23" x14ac:dyDescent="0.25">
      <c r="C439" s="9" t="s">
        <v>134</v>
      </c>
      <c r="D439" s="74"/>
      <c r="E439" s="74"/>
      <c r="K439" s="79" t="e">
        <f>IF(HLOOKUP(D432,'Listen Daten'!$A$26:$T$31,6,0)="","",HLOOKUP(D432,'Listen Daten'!$A$26:$T$31,6,0))</f>
        <v>#N/A</v>
      </c>
      <c r="M439" s="68"/>
    </row>
    <row r="440" spans="1:23" x14ac:dyDescent="0.25">
      <c r="C440" s="9" t="s">
        <v>135</v>
      </c>
      <c r="D440" s="34"/>
      <c r="E440" s="34"/>
    </row>
    <row r="441" spans="1:23" s="14" customFormat="1" ht="7.5" customHeight="1" x14ac:dyDescent="0.25">
      <c r="B441" s="12"/>
      <c r="C441" s="12"/>
      <c r="D441" s="13"/>
      <c r="E441" s="13"/>
      <c r="F441" s="13"/>
      <c r="G441" s="12"/>
      <c r="H441" s="12"/>
      <c r="I441" s="9"/>
      <c r="J441" s="9"/>
    </row>
    <row r="442" spans="1:23" ht="7.5" customHeight="1" x14ac:dyDescent="0.25"/>
    <row r="443" spans="1:23" x14ac:dyDescent="0.25">
      <c r="A443" s="9">
        <f>A429+1</f>
        <v>32</v>
      </c>
      <c r="B443" s="9" t="str">
        <f>"Team "&amp;A443</f>
        <v>Team 32</v>
      </c>
    </row>
    <row r="444" spans="1:23" x14ac:dyDescent="0.25">
      <c r="C444" s="9" t="str">
        <f>IF(D446="","","Ansprechpartner = "&amp;HLOOKUP(D446,'Listen Daten'!$A$26:$T$32,7,0))</f>
        <v/>
      </c>
      <c r="T444" s="9" t="s">
        <v>22</v>
      </c>
      <c r="V444" s="9" t="s">
        <v>13</v>
      </c>
    </row>
    <row r="445" spans="1:23" x14ac:dyDescent="0.25">
      <c r="L445" s="9" t="s">
        <v>342</v>
      </c>
      <c r="M445" s="9" t="s">
        <v>345</v>
      </c>
      <c r="N445" s="9" t="s">
        <v>343</v>
      </c>
      <c r="O445" s="9" t="s">
        <v>344</v>
      </c>
      <c r="P445" s="9" t="s">
        <v>4</v>
      </c>
      <c r="Q445" s="9" t="s">
        <v>21</v>
      </c>
      <c r="R445" s="9" t="s">
        <v>106</v>
      </c>
      <c r="S445" s="9" t="s">
        <v>107</v>
      </c>
      <c r="T445" s="9" t="s">
        <v>11</v>
      </c>
      <c r="U445" s="9" t="s">
        <v>12</v>
      </c>
      <c r="V445" s="9" t="s">
        <v>11</v>
      </c>
      <c r="W445" s="9" t="s">
        <v>12</v>
      </c>
    </row>
    <row r="446" spans="1:23" ht="15.6" x14ac:dyDescent="0.3">
      <c r="C446" s="9" t="s">
        <v>337</v>
      </c>
      <c r="D446" s="133"/>
      <c r="E446" s="133"/>
      <c r="F446" s="134" t="str">
        <f>IF(OR(D446="Herren",D446="",D446="Damen"),"","Jahrgang "&amp;VLOOKUP(D446,'Listen Daten'!$P:$R,2,0))</f>
        <v/>
      </c>
      <c r="G446" s="134"/>
      <c r="H446" s="134"/>
      <c r="K446" s="77" t="s">
        <v>338</v>
      </c>
      <c r="L446" s="9" t="str">
        <f>B443</f>
        <v>Team 32</v>
      </c>
      <c r="M446" s="68" t="str">
        <f>IF(D446="","",D446&amp;"-"&amp;D450)</f>
        <v/>
      </c>
      <c r="N446" s="9" t="str">
        <f>IF(D446="","",$D$8)</f>
        <v/>
      </c>
      <c r="O446" s="9" t="str">
        <f>IF(D446="","",D446)</f>
        <v/>
      </c>
      <c r="P446" s="9" t="str">
        <f>IF(D446="","",D448)</f>
        <v/>
      </c>
      <c r="Q446" s="9" t="str">
        <f>IF(D446="","",D450)</f>
        <v/>
      </c>
      <c r="T446" s="9" t="str">
        <f>IF(D446="","",D453)</f>
        <v/>
      </c>
      <c r="U446" s="9" t="str">
        <f>IF(D446="","",E453)</f>
        <v/>
      </c>
      <c r="V446" s="9" t="str">
        <f>IF(D446="","",D454)</f>
        <v/>
      </c>
      <c r="W446" s="9" t="str">
        <f>IF(D446="","",E454)</f>
        <v/>
      </c>
    </row>
    <row r="447" spans="1:23" x14ac:dyDescent="0.25">
      <c r="K447" s="78" t="e">
        <f>HLOOKUP(D446,'Listen Daten'!$A$26:$T$31,1,0)</f>
        <v>#N/A</v>
      </c>
      <c r="M447" s="68"/>
    </row>
    <row r="448" spans="1:23" x14ac:dyDescent="0.25">
      <c r="C448" s="9" t="s">
        <v>4</v>
      </c>
      <c r="D448" s="75"/>
      <c r="K448" s="78"/>
      <c r="M448" s="68"/>
    </row>
    <row r="449" spans="1:23" x14ac:dyDescent="0.25">
      <c r="K449" s="78" t="e">
        <f>HLOOKUP(D446,'Listen Daten'!$A$26:$T$31,2,0)</f>
        <v>#N/A</v>
      </c>
      <c r="M449" s="68"/>
    </row>
    <row r="450" spans="1:23" x14ac:dyDescent="0.25">
      <c r="C450" s="9" t="s">
        <v>5</v>
      </c>
      <c r="D450" s="129"/>
      <c r="E450" s="129"/>
      <c r="K450" s="78" t="e">
        <f>IF(HLOOKUP(D446,'Listen Daten'!$A$26:$T$31,3,0)="","",HLOOKUP(D446,'Listen Daten'!$A$26:$T$31,3,0))</f>
        <v>#N/A</v>
      </c>
      <c r="M450" s="68"/>
    </row>
    <row r="451" spans="1:23" x14ac:dyDescent="0.25">
      <c r="K451" s="78" t="e">
        <f>IF(HLOOKUP(D446,'Listen Daten'!$A$26:$T$31,4,0)="","",HLOOKUP(D446,'Listen Daten'!$A$26:$T$31,4,0))</f>
        <v>#N/A</v>
      </c>
      <c r="M451" s="68"/>
    </row>
    <row r="452" spans="1:23" x14ac:dyDescent="0.25">
      <c r="C452" s="9" t="s">
        <v>22</v>
      </c>
      <c r="D452" s="10" t="s">
        <v>11</v>
      </c>
      <c r="E452" s="10" t="s">
        <v>12</v>
      </c>
      <c r="K452" s="78" t="e">
        <f>IF(HLOOKUP(D446,'Listen Daten'!$A$26:$T$31,5,0)="","",HLOOKUP(D446,'Listen Daten'!$A$26:$T$31,5,0))</f>
        <v>#N/A</v>
      </c>
      <c r="M452" s="68"/>
    </row>
    <row r="453" spans="1:23" x14ac:dyDescent="0.25">
      <c r="C453" s="9" t="s">
        <v>134</v>
      </c>
      <c r="D453" s="74"/>
      <c r="E453" s="74"/>
      <c r="K453" s="79" t="e">
        <f>IF(HLOOKUP(D446,'Listen Daten'!$A$26:$T$31,6,0)="","",HLOOKUP(D446,'Listen Daten'!$A$26:$T$31,6,0))</f>
        <v>#N/A</v>
      </c>
      <c r="M453" s="68"/>
    </row>
    <row r="454" spans="1:23" x14ac:dyDescent="0.25">
      <c r="C454" s="9" t="s">
        <v>135</v>
      </c>
      <c r="D454" s="34"/>
      <c r="E454" s="34"/>
    </row>
    <row r="455" spans="1:23" s="14" customFormat="1" ht="7.5" customHeight="1" x14ac:dyDescent="0.25">
      <c r="B455" s="12"/>
      <c r="C455" s="12"/>
      <c r="D455" s="13"/>
      <c r="E455" s="13"/>
      <c r="F455" s="13"/>
      <c r="G455" s="12"/>
      <c r="H455" s="12"/>
      <c r="I455" s="9"/>
      <c r="J455" s="9"/>
    </row>
    <row r="456" spans="1:23" ht="7.5" customHeight="1" x14ac:dyDescent="0.25"/>
    <row r="457" spans="1:23" x14ac:dyDescent="0.25">
      <c r="A457" s="9">
        <f>A443+1</f>
        <v>33</v>
      </c>
      <c r="B457" s="9" t="str">
        <f>"Team "&amp;A457</f>
        <v>Team 33</v>
      </c>
    </row>
    <row r="458" spans="1:23" x14ac:dyDescent="0.25">
      <c r="C458" s="9" t="str">
        <f>IF(D460="","","Ansprechpartner = "&amp;HLOOKUP(D460,'Listen Daten'!$A$26:$T$32,7,0))</f>
        <v/>
      </c>
      <c r="T458" s="9" t="s">
        <v>22</v>
      </c>
      <c r="V458" s="9" t="s">
        <v>13</v>
      </c>
    </row>
    <row r="459" spans="1:23" x14ac:dyDescent="0.25">
      <c r="L459" s="9" t="s">
        <v>342</v>
      </c>
      <c r="M459" s="9" t="s">
        <v>345</v>
      </c>
      <c r="N459" s="9" t="s">
        <v>343</v>
      </c>
      <c r="O459" s="9" t="s">
        <v>344</v>
      </c>
      <c r="P459" s="9" t="s">
        <v>4</v>
      </c>
      <c r="Q459" s="9" t="s">
        <v>21</v>
      </c>
      <c r="R459" s="9" t="s">
        <v>106</v>
      </c>
      <c r="S459" s="9" t="s">
        <v>107</v>
      </c>
      <c r="T459" s="9" t="s">
        <v>11</v>
      </c>
      <c r="U459" s="9" t="s">
        <v>12</v>
      </c>
      <c r="V459" s="9" t="s">
        <v>11</v>
      </c>
      <c r="W459" s="9" t="s">
        <v>12</v>
      </c>
    </row>
    <row r="460" spans="1:23" ht="15.6" x14ac:dyDescent="0.3">
      <c r="C460" s="9" t="s">
        <v>337</v>
      </c>
      <c r="D460" s="133"/>
      <c r="E460" s="133"/>
      <c r="F460" s="134" t="str">
        <f>IF(OR(D460="Herren",D460="",D460="Damen"),"","Jahrgang "&amp;VLOOKUP(D460,'Listen Daten'!$P:$R,2,0))</f>
        <v/>
      </c>
      <c r="G460" s="134"/>
      <c r="H460" s="134"/>
      <c r="K460" s="77" t="s">
        <v>338</v>
      </c>
      <c r="L460" s="9" t="str">
        <f>B457</f>
        <v>Team 33</v>
      </c>
      <c r="M460" s="68" t="str">
        <f>IF(D460="","",D460&amp;"-"&amp;D464)</f>
        <v/>
      </c>
      <c r="N460" s="9" t="str">
        <f>IF(D460="","",$D$8)</f>
        <v/>
      </c>
      <c r="O460" s="9" t="str">
        <f>IF(D460="","",D460)</f>
        <v/>
      </c>
      <c r="P460" s="9" t="str">
        <f>IF(D460="","",D462)</f>
        <v/>
      </c>
      <c r="Q460" s="9" t="str">
        <f>IF(D460="","",D464)</f>
        <v/>
      </c>
      <c r="T460" s="9" t="str">
        <f>IF(D460="","",D467)</f>
        <v/>
      </c>
      <c r="U460" s="9" t="str">
        <f>IF(D460="","",E467)</f>
        <v/>
      </c>
      <c r="V460" s="9" t="str">
        <f>IF(D460="","",D468)</f>
        <v/>
      </c>
      <c r="W460" s="9" t="str">
        <f>IF(D460="","",E468)</f>
        <v/>
      </c>
    </row>
    <row r="461" spans="1:23" x14ac:dyDescent="0.25">
      <c r="K461" s="78" t="e">
        <f>HLOOKUP(D460,'Listen Daten'!$A$26:$T$31,1,0)</f>
        <v>#N/A</v>
      </c>
      <c r="M461" s="68"/>
    </row>
    <row r="462" spans="1:23" x14ac:dyDescent="0.25">
      <c r="C462" s="9" t="s">
        <v>4</v>
      </c>
      <c r="D462" s="75"/>
      <c r="K462" s="78"/>
      <c r="M462" s="68"/>
    </row>
    <row r="463" spans="1:23" x14ac:dyDescent="0.25">
      <c r="K463" s="78" t="e">
        <f>HLOOKUP(D460,'Listen Daten'!$A$26:$T$31,2,0)</f>
        <v>#N/A</v>
      </c>
      <c r="M463" s="68"/>
    </row>
    <row r="464" spans="1:23" x14ac:dyDescent="0.25">
      <c r="C464" s="9" t="s">
        <v>5</v>
      </c>
      <c r="D464" s="129"/>
      <c r="E464" s="129"/>
      <c r="K464" s="78" t="e">
        <f>IF(HLOOKUP(D460,'Listen Daten'!$A$26:$T$31,3,0)="","",HLOOKUP(D460,'Listen Daten'!$A$26:$T$31,3,0))</f>
        <v>#N/A</v>
      </c>
      <c r="M464" s="68"/>
    </row>
    <row r="465" spans="1:23" x14ac:dyDescent="0.25">
      <c r="K465" s="78" t="e">
        <f>IF(HLOOKUP(D460,'Listen Daten'!$A$26:$T$31,4,0)="","",HLOOKUP(D460,'Listen Daten'!$A$26:$T$31,4,0))</f>
        <v>#N/A</v>
      </c>
      <c r="M465" s="68"/>
    </row>
    <row r="466" spans="1:23" x14ac:dyDescent="0.25">
      <c r="C466" s="9" t="s">
        <v>22</v>
      </c>
      <c r="D466" s="10" t="s">
        <v>11</v>
      </c>
      <c r="E466" s="10" t="s">
        <v>12</v>
      </c>
      <c r="K466" s="78" t="e">
        <f>IF(HLOOKUP(D460,'Listen Daten'!$A$26:$T$31,5,0)="","",HLOOKUP(D460,'Listen Daten'!$A$26:$T$31,5,0))</f>
        <v>#N/A</v>
      </c>
      <c r="M466" s="68"/>
    </row>
    <row r="467" spans="1:23" x14ac:dyDescent="0.25">
      <c r="C467" s="9" t="s">
        <v>134</v>
      </c>
      <c r="D467" s="74"/>
      <c r="E467" s="74"/>
      <c r="K467" s="79" t="e">
        <f>IF(HLOOKUP(D460,'Listen Daten'!$A$26:$T$31,6,0)="","",HLOOKUP(D460,'Listen Daten'!$A$26:$T$31,6,0))</f>
        <v>#N/A</v>
      </c>
      <c r="M467" s="68"/>
    </row>
    <row r="468" spans="1:23" x14ac:dyDescent="0.25">
      <c r="C468" s="9" t="s">
        <v>135</v>
      </c>
      <c r="D468" s="34"/>
      <c r="E468" s="34"/>
    </row>
    <row r="469" spans="1:23" s="14" customFormat="1" ht="7.5" customHeight="1" x14ac:dyDescent="0.25">
      <c r="B469" s="12"/>
      <c r="C469" s="12"/>
      <c r="D469" s="13"/>
      <c r="E469" s="13"/>
      <c r="F469" s="13"/>
      <c r="G469" s="12"/>
      <c r="H469" s="12"/>
      <c r="I469" s="9"/>
      <c r="J469" s="9"/>
    </row>
    <row r="470" spans="1:23" ht="7.5" customHeight="1" x14ac:dyDescent="0.25"/>
    <row r="471" spans="1:23" x14ac:dyDescent="0.25">
      <c r="A471" s="9">
        <f>A457+1</f>
        <v>34</v>
      </c>
      <c r="B471" s="9" t="str">
        <f>"Team "&amp;A471</f>
        <v>Team 34</v>
      </c>
    </row>
    <row r="472" spans="1:23" x14ac:dyDescent="0.25">
      <c r="C472" s="9" t="str">
        <f>IF(D474="","","Ansprechpartner = "&amp;HLOOKUP(D474,'Listen Daten'!$A$26:$T$32,7,0))</f>
        <v/>
      </c>
      <c r="T472" s="9" t="s">
        <v>22</v>
      </c>
      <c r="V472" s="9" t="s">
        <v>13</v>
      </c>
    </row>
    <row r="473" spans="1:23" x14ac:dyDescent="0.25">
      <c r="L473" s="9" t="s">
        <v>342</v>
      </c>
      <c r="M473" s="9" t="s">
        <v>345</v>
      </c>
      <c r="N473" s="9" t="s">
        <v>343</v>
      </c>
      <c r="O473" s="9" t="s">
        <v>344</v>
      </c>
      <c r="P473" s="9" t="s">
        <v>4</v>
      </c>
      <c r="Q473" s="9" t="s">
        <v>21</v>
      </c>
      <c r="R473" s="9" t="s">
        <v>106</v>
      </c>
      <c r="S473" s="9" t="s">
        <v>107</v>
      </c>
      <c r="T473" s="9" t="s">
        <v>11</v>
      </c>
      <c r="U473" s="9" t="s">
        <v>12</v>
      </c>
      <c r="V473" s="9" t="s">
        <v>11</v>
      </c>
      <c r="W473" s="9" t="s">
        <v>12</v>
      </c>
    </row>
    <row r="474" spans="1:23" ht="15.6" x14ac:dyDescent="0.3">
      <c r="C474" s="9" t="s">
        <v>337</v>
      </c>
      <c r="D474" s="133"/>
      <c r="E474" s="133"/>
      <c r="F474" s="134" t="str">
        <f>IF(OR(D474="Herren",D474="",D474="Damen"),"","Jahrgang "&amp;VLOOKUP(D474,'Listen Daten'!$P:$R,2,0))</f>
        <v/>
      </c>
      <c r="G474" s="134"/>
      <c r="H474" s="134"/>
      <c r="K474" s="77" t="s">
        <v>338</v>
      </c>
      <c r="L474" s="9" t="str">
        <f>B471</f>
        <v>Team 34</v>
      </c>
      <c r="M474" s="68" t="str">
        <f>IF(D474="","",D474&amp;"-"&amp;D478)</f>
        <v/>
      </c>
      <c r="N474" s="9" t="str">
        <f>IF(D474="","",$D$8)</f>
        <v/>
      </c>
      <c r="O474" s="9" t="str">
        <f>IF(D474="","",D474)</f>
        <v/>
      </c>
      <c r="P474" s="9" t="str">
        <f>IF(D474="","",D476)</f>
        <v/>
      </c>
      <c r="Q474" s="9" t="str">
        <f>IF(D474="","",D478)</f>
        <v/>
      </c>
      <c r="T474" s="9" t="str">
        <f>IF(D474="","",D481)</f>
        <v/>
      </c>
      <c r="U474" s="9" t="str">
        <f>IF(D474="","",E481)</f>
        <v/>
      </c>
      <c r="V474" s="9" t="str">
        <f>IF(D474="","",D482)</f>
        <v/>
      </c>
      <c r="W474" s="9" t="str">
        <f>IF(D474="","",E482)</f>
        <v/>
      </c>
    </row>
    <row r="475" spans="1:23" x14ac:dyDescent="0.25">
      <c r="K475" s="78" t="e">
        <f>HLOOKUP(D474,'Listen Daten'!$A$26:$T$31,1,0)</f>
        <v>#N/A</v>
      </c>
      <c r="M475" s="68"/>
    </row>
    <row r="476" spans="1:23" x14ac:dyDescent="0.25">
      <c r="C476" s="9" t="s">
        <v>4</v>
      </c>
      <c r="D476" s="75"/>
      <c r="K476" s="78"/>
      <c r="M476" s="68"/>
    </row>
    <row r="477" spans="1:23" x14ac:dyDescent="0.25">
      <c r="K477" s="78" t="e">
        <f>HLOOKUP(D474,'Listen Daten'!$A$26:$T$31,2,0)</f>
        <v>#N/A</v>
      </c>
      <c r="M477" s="68"/>
    </row>
    <row r="478" spans="1:23" x14ac:dyDescent="0.25">
      <c r="C478" s="9" t="s">
        <v>5</v>
      </c>
      <c r="D478" s="129"/>
      <c r="E478" s="129"/>
      <c r="K478" s="78" t="e">
        <f>IF(HLOOKUP(D474,'Listen Daten'!$A$26:$T$31,3,0)="","",HLOOKUP(D474,'Listen Daten'!$A$26:$T$31,3,0))</f>
        <v>#N/A</v>
      </c>
      <c r="M478" s="68"/>
    </row>
    <row r="479" spans="1:23" x14ac:dyDescent="0.25">
      <c r="K479" s="78" t="e">
        <f>IF(HLOOKUP(D474,'Listen Daten'!$A$26:$T$31,4,0)="","",HLOOKUP(D474,'Listen Daten'!$A$26:$T$31,4,0))</f>
        <v>#N/A</v>
      </c>
      <c r="M479" s="68"/>
    </row>
    <row r="480" spans="1:23" x14ac:dyDescent="0.25">
      <c r="C480" s="9" t="s">
        <v>22</v>
      </c>
      <c r="D480" s="10" t="s">
        <v>11</v>
      </c>
      <c r="E480" s="10" t="s">
        <v>12</v>
      </c>
      <c r="K480" s="78" t="e">
        <f>IF(HLOOKUP(D474,'Listen Daten'!$A$26:$T$31,5,0)="","",HLOOKUP(D474,'Listen Daten'!$A$26:$T$31,5,0))</f>
        <v>#N/A</v>
      </c>
      <c r="M480" s="68"/>
    </row>
    <row r="481" spans="1:23" x14ac:dyDescent="0.25">
      <c r="C481" s="9" t="s">
        <v>134</v>
      </c>
      <c r="D481" s="74"/>
      <c r="E481" s="74"/>
      <c r="K481" s="79" t="e">
        <f>IF(HLOOKUP(D474,'Listen Daten'!$A$26:$T$31,6,0)="","",HLOOKUP(D474,'Listen Daten'!$A$26:$T$31,6,0))</f>
        <v>#N/A</v>
      </c>
      <c r="M481" s="68"/>
    </row>
    <row r="482" spans="1:23" x14ac:dyDescent="0.25">
      <c r="C482" s="9" t="s">
        <v>135</v>
      </c>
      <c r="D482" s="34"/>
      <c r="E482" s="34"/>
    </row>
    <row r="483" spans="1:23" s="14" customFormat="1" ht="7.5" customHeight="1" x14ac:dyDescent="0.25">
      <c r="B483" s="12"/>
      <c r="C483" s="12"/>
      <c r="D483" s="13"/>
      <c r="E483" s="13"/>
      <c r="F483" s="13"/>
      <c r="G483" s="12"/>
      <c r="H483" s="12"/>
      <c r="I483" s="9"/>
      <c r="J483" s="9"/>
    </row>
    <row r="484" spans="1:23" ht="7.5" customHeight="1" x14ac:dyDescent="0.25"/>
    <row r="485" spans="1:23" x14ac:dyDescent="0.25">
      <c r="A485" s="9">
        <f>A471+1</f>
        <v>35</v>
      </c>
      <c r="B485" s="9" t="str">
        <f>"Team "&amp;A485</f>
        <v>Team 35</v>
      </c>
    </row>
    <row r="486" spans="1:23" x14ac:dyDescent="0.25">
      <c r="C486" s="9" t="str">
        <f>IF(D488="","","Ansprechpartner = "&amp;HLOOKUP(D488,'Listen Daten'!$A$26:$T$32,7,0))</f>
        <v/>
      </c>
      <c r="T486" s="9" t="s">
        <v>22</v>
      </c>
      <c r="V486" s="9" t="s">
        <v>13</v>
      </c>
    </row>
    <row r="487" spans="1:23" x14ac:dyDescent="0.25">
      <c r="L487" s="9" t="s">
        <v>342</v>
      </c>
      <c r="M487" s="9" t="s">
        <v>345</v>
      </c>
      <c r="N487" s="9" t="s">
        <v>343</v>
      </c>
      <c r="O487" s="9" t="s">
        <v>344</v>
      </c>
      <c r="P487" s="9" t="s">
        <v>4</v>
      </c>
      <c r="Q487" s="9" t="s">
        <v>21</v>
      </c>
      <c r="R487" s="9" t="s">
        <v>106</v>
      </c>
      <c r="S487" s="9" t="s">
        <v>107</v>
      </c>
      <c r="T487" s="9" t="s">
        <v>11</v>
      </c>
      <c r="U487" s="9" t="s">
        <v>12</v>
      </c>
      <c r="V487" s="9" t="s">
        <v>11</v>
      </c>
      <c r="W487" s="9" t="s">
        <v>12</v>
      </c>
    </row>
    <row r="488" spans="1:23" ht="15.6" x14ac:dyDescent="0.3">
      <c r="C488" s="9" t="s">
        <v>337</v>
      </c>
      <c r="D488" s="133"/>
      <c r="E488" s="133"/>
      <c r="F488" s="134" t="str">
        <f>IF(OR(D488="Herren",D488="",D488="Damen"),"","Jahrgang "&amp;VLOOKUP(D488,'Listen Daten'!$P:$R,2,0))</f>
        <v/>
      </c>
      <c r="G488" s="134"/>
      <c r="H488" s="134"/>
      <c r="K488" s="77" t="s">
        <v>338</v>
      </c>
      <c r="L488" s="9" t="str">
        <f>B485</f>
        <v>Team 35</v>
      </c>
      <c r="M488" s="68" t="str">
        <f>IF(D488="","",D488&amp;"-"&amp;D492)</f>
        <v/>
      </c>
      <c r="N488" s="9" t="str">
        <f>IF(D488="","",$D$8)</f>
        <v/>
      </c>
      <c r="O488" s="9" t="str">
        <f>IF(D488="","",D488)</f>
        <v/>
      </c>
      <c r="P488" s="9" t="str">
        <f>IF(D488="","",D490)</f>
        <v/>
      </c>
      <c r="Q488" s="9" t="str">
        <f>IF(D488="","",D492)</f>
        <v/>
      </c>
      <c r="T488" s="9" t="str">
        <f>IF(D488="","",D495)</f>
        <v/>
      </c>
      <c r="U488" s="9" t="str">
        <f>IF(D488="","",E495)</f>
        <v/>
      </c>
      <c r="V488" s="9" t="str">
        <f>IF(D488="","",D496)</f>
        <v/>
      </c>
      <c r="W488" s="9" t="str">
        <f>IF(D488="","",E496)</f>
        <v/>
      </c>
    </row>
    <row r="489" spans="1:23" x14ac:dyDescent="0.25">
      <c r="K489" s="78" t="e">
        <f>HLOOKUP(D488,'Listen Daten'!$A$26:$T$31,1,0)</f>
        <v>#N/A</v>
      </c>
      <c r="M489" s="68"/>
    </row>
    <row r="490" spans="1:23" x14ac:dyDescent="0.25">
      <c r="C490" s="9" t="s">
        <v>4</v>
      </c>
      <c r="D490" s="75"/>
      <c r="K490" s="78"/>
      <c r="M490" s="68"/>
    </row>
    <row r="491" spans="1:23" x14ac:dyDescent="0.25">
      <c r="K491" s="78" t="e">
        <f>HLOOKUP(D488,'Listen Daten'!$A$26:$T$31,2,0)</f>
        <v>#N/A</v>
      </c>
      <c r="M491" s="68"/>
    </row>
    <row r="492" spans="1:23" x14ac:dyDescent="0.25">
      <c r="C492" s="9" t="s">
        <v>5</v>
      </c>
      <c r="D492" s="129"/>
      <c r="E492" s="129"/>
      <c r="K492" s="78" t="e">
        <f>IF(HLOOKUP(D488,'Listen Daten'!$A$26:$T$31,3,0)="","",HLOOKUP(D488,'Listen Daten'!$A$26:$T$31,3,0))</f>
        <v>#N/A</v>
      </c>
      <c r="M492" s="68"/>
    </row>
    <row r="493" spans="1:23" x14ac:dyDescent="0.25">
      <c r="K493" s="78" t="e">
        <f>IF(HLOOKUP(D488,'Listen Daten'!$A$26:$T$31,4,0)="","",HLOOKUP(D488,'Listen Daten'!$A$26:$T$31,4,0))</f>
        <v>#N/A</v>
      </c>
      <c r="M493" s="68"/>
    </row>
    <row r="494" spans="1:23" x14ac:dyDescent="0.25">
      <c r="C494" s="9" t="s">
        <v>22</v>
      </c>
      <c r="D494" s="10" t="s">
        <v>11</v>
      </c>
      <c r="E494" s="10" t="s">
        <v>12</v>
      </c>
      <c r="K494" s="78" t="e">
        <f>IF(HLOOKUP(D488,'Listen Daten'!$A$26:$T$31,5,0)="","",HLOOKUP(D488,'Listen Daten'!$A$26:$T$31,5,0))</f>
        <v>#N/A</v>
      </c>
      <c r="M494" s="68"/>
    </row>
    <row r="495" spans="1:23" x14ac:dyDescent="0.25">
      <c r="C495" s="9" t="s">
        <v>134</v>
      </c>
      <c r="D495" s="74"/>
      <c r="E495" s="74"/>
      <c r="K495" s="79" t="e">
        <f>IF(HLOOKUP(D488,'Listen Daten'!$A$26:$T$31,6,0)="","",HLOOKUP(D488,'Listen Daten'!$A$26:$T$31,6,0))</f>
        <v>#N/A</v>
      </c>
      <c r="M495" s="68"/>
    </row>
    <row r="496" spans="1:23" x14ac:dyDescent="0.25">
      <c r="C496" s="9" t="s">
        <v>135</v>
      </c>
      <c r="D496" s="34"/>
      <c r="E496" s="34"/>
    </row>
    <row r="497" spans="1:23" s="14" customFormat="1" ht="7.5" customHeight="1" x14ac:dyDescent="0.25">
      <c r="B497" s="12"/>
      <c r="C497" s="12"/>
      <c r="D497" s="13"/>
      <c r="E497" s="13"/>
      <c r="F497" s="13"/>
      <c r="G497" s="12"/>
      <c r="H497" s="12"/>
      <c r="I497" s="9"/>
      <c r="J497" s="9"/>
    </row>
    <row r="498" spans="1:23" ht="7.5" customHeight="1" x14ac:dyDescent="0.25"/>
    <row r="499" spans="1:23" x14ac:dyDescent="0.25">
      <c r="A499" s="9">
        <f>A485+1</f>
        <v>36</v>
      </c>
      <c r="B499" s="9" t="str">
        <f>"Team "&amp;A499</f>
        <v>Team 36</v>
      </c>
    </row>
    <row r="500" spans="1:23" x14ac:dyDescent="0.25">
      <c r="C500" s="9" t="str">
        <f>IF(D502="","","Ansprechpartner = "&amp;HLOOKUP(D502,'Listen Daten'!$A$26:$T$32,7,0))</f>
        <v/>
      </c>
      <c r="T500" s="9" t="s">
        <v>22</v>
      </c>
      <c r="V500" s="9" t="s">
        <v>13</v>
      </c>
    </row>
    <row r="501" spans="1:23" x14ac:dyDescent="0.25">
      <c r="L501" s="9" t="s">
        <v>342</v>
      </c>
      <c r="M501" s="9" t="s">
        <v>345</v>
      </c>
      <c r="N501" s="9" t="s">
        <v>343</v>
      </c>
      <c r="O501" s="9" t="s">
        <v>344</v>
      </c>
      <c r="P501" s="9" t="s">
        <v>4</v>
      </c>
      <c r="Q501" s="9" t="s">
        <v>21</v>
      </c>
      <c r="R501" s="9" t="s">
        <v>106</v>
      </c>
      <c r="S501" s="9" t="s">
        <v>107</v>
      </c>
      <c r="T501" s="9" t="s">
        <v>11</v>
      </c>
      <c r="U501" s="9" t="s">
        <v>12</v>
      </c>
      <c r="V501" s="9" t="s">
        <v>11</v>
      </c>
      <c r="W501" s="9" t="s">
        <v>12</v>
      </c>
    </row>
    <row r="502" spans="1:23" ht="15.6" x14ac:dyDescent="0.3">
      <c r="C502" s="9" t="s">
        <v>337</v>
      </c>
      <c r="D502" s="133"/>
      <c r="E502" s="133"/>
      <c r="F502" s="134" t="str">
        <f>IF(OR(D502="Herren",D502="",D502="Damen"),"","Jahrgang "&amp;VLOOKUP(D502,'Listen Daten'!$P:$R,2,0))</f>
        <v/>
      </c>
      <c r="G502" s="134"/>
      <c r="H502" s="134"/>
      <c r="K502" s="77" t="s">
        <v>338</v>
      </c>
      <c r="L502" s="9" t="str">
        <f>B499</f>
        <v>Team 36</v>
      </c>
      <c r="M502" s="68" t="str">
        <f>IF(D502="","",D502&amp;"-"&amp;D506)</f>
        <v/>
      </c>
      <c r="N502" s="9" t="str">
        <f>IF(D502="","",$D$8)</f>
        <v/>
      </c>
      <c r="O502" s="9" t="str">
        <f>IF(D502="","",D502)</f>
        <v/>
      </c>
      <c r="P502" s="9" t="str">
        <f>IF(D502="","",D504)</f>
        <v/>
      </c>
      <c r="Q502" s="9" t="str">
        <f>IF(D502="","",D506)</f>
        <v/>
      </c>
      <c r="T502" s="9" t="str">
        <f>IF(D502="","",D509)</f>
        <v/>
      </c>
      <c r="U502" s="9" t="str">
        <f>IF(D502="","",E509)</f>
        <v/>
      </c>
      <c r="V502" s="9" t="str">
        <f>IF(D502="","",D510)</f>
        <v/>
      </c>
      <c r="W502" s="9" t="str">
        <f>IF(D502="","",E510)</f>
        <v/>
      </c>
    </row>
    <row r="503" spans="1:23" x14ac:dyDescent="0.25">
      <c r="K503" s="78" t="e">
        <f>HLOOKUP(D502,'Listen Daten'!$A$26:$T$31,1,0)</f>
        <v>#N/A</v>
      </c>
      <c r="M503" s="68"/>
    </row>
    <row r="504" spans="1:23" x14ac:dyDescent="0.25">
      <c r="C504" s="9" t="s">
        <v>4</v>
      </c>
      <c r="D504" s="75"/>
      <c r="K504" s="78"/>
      <c r="M504" s="68"/>
    </row>
    <row r="505" spans="1:23" x14ac:dyDescent="0.25">
      <c r="K505" s="78" t="e">
        <f>HLOOKUP(D502,'Listen Daten'!$A$26:$T$31,2,0)</f>
        <v>#N/A</v>
      </c>
      <c r="M505" s="68"/>
    </row>
    <row r="506" spans="1:23" x14ac:dyDescent="0.25">
      <c r="C506" s="9" t="s">
        <v>5</v>
      </c>
      <c r="D506" s="129"/>
      <c r="E506" s="129"/>
      <c r="K506" s="78" t="e">
        <f>IF(HLOOKUP(D502,'Listen Daten'!$A$26:$T$31,3,0)="","",HLOOKUP(D502,'Listen Daten'!$A$26:$T$31,3,0))</f>
        <v>#N/A</v>
      </c>
      <c r="M506" s="68"/>
    </row>
    <row r="507" spans="1:23" x14ac:dyDescent="0.25">
      <c r="K507" s="78" t="e">
        <f>IF(HLOOKUP(D502,'Listen Daten'!$A$26:$T$31,4,0)="","",HLOOKUP(D502,'Listen Daten'!$A$26:$T$31,4,0))</f>
        <v>#N/A</v>
      </c>
      <c r="M507" s="68"/>
    </row>
    <row r="508" spans="1:23" x14ac:dyDescent="0.25">
      <c r="C508" s="9" t="s">
        <v>22</v>
      </c>
      <c r="D508" s="10" t="s">
        <v>11</v>
      </c>
      <c r="E508" s="10" t="s">
        <v>12</v>
      </c>
      <c r="K508" s="78" t="e">
        <f>IF(HLOOKUP(D502,'Listen Daten'!$A$26:$T$31,5,0)="","",HLOOKUP(D502,'Listen Daten'!$A$26:$T$31,5,0))</f>
        <v>#N/A</v>
      </c>
      <c r="M508" s="68"/>
    </row>
    <row r="509" spans="1:23" x14ac:dyDescent="0.25">
      <c r="C509" s="9" t="s">
        <v>134</v>
      </c>
      <c r="D509" s="74"/>
      <c r="E509" s="74"/>
      <c r="K509" s="79" t="e">
        <f>IF(HLOOKUP(D502,'Listen Daten'!$A$26:$T$31,6,0)="","",HLOOKUP(D502,'Listen Daten'!$A$26:$T$31,6,0))</f>
        <v>#N/A</v>
      </c>
      <c r="M509" s="68"/>
    </row>
    <row r="510" spans="1:23" x14ac:dyDescent="0.25">
      <c r="C510" s="9" t="s">
        <v>135</v>
      </c>
      <c r="D510" s="34"/>
      <c r="E510" s="34"/>
    </row>
    <row r="511" spans="1:23" s="14" customFormat="1" ht="7.5" customHeight="1" x14ac:dyDescent="0.25">
      <c r="B511" s="12"/>
      <c r="C511" s="12"/>
      <c r="D511" s="13"/>
      <c r="E511" s="13"/>
      <c r="F511" s="13"/>
      <c r="G511" s="12"/>
      <c r="H511" s="12"/>
      <c r="I511" s="9"/>
      <c r="J511" s="9"/>
    </row>
    <row r="512" spans="1:23" ht="7.5" customHeight="1" x14ac:dyDescent="0.25"/>
    <row r="513" spans="1:23" x14ac:dyDescent="0.25">
      <c r="A513" s="9">
        <f>A499+1</f>
        <v>37</v>
      </c>
      <c r="B513" s="9" t="str">
        <f>"Team "&amp;A513</f>
        <v>Team 37</v>
      </c>
    </row>
    <row r="514" spans="1:23" x14ac:dyDescent="0.25">
      <c r="C514" s="9" t="str">
        <f>IF(D516="","","Ansprechpartner = "&amp;HLOOKUP(D516,'Listen Daten'!$A$26:$T$32,7,0))</f>
        <v/>
      </c>
      <c r="T514" s="9" t="s">
        <v>22</v>
      </c>
      <c r="V514" s="9" t="s">
        <v>13</v>
      </c>
    </row>
    <row r="515" spans="1:23" x14ac:dyDescent="0.25">
      <c r="L515" s="9" t="s">
        <v>342</v>
      </c>
      <c r="M515" s="9" t="s">
        <v>345</v>
      </c>
      <c r="N515" s="9" t="s">
        <v>343</v>
      </c>
      <c r="O515" s="9" t="s">
        <v>344</v>
      </c>
      <c r="P515" s="9" t="s">
        <v>4</v>
      </c>
      <c r="Q515" s="9" t="s">
        <v>21</v>
      </c>
      <c r="R515" s="9" t="s">
        <v>106</v>
      </c>
      <c r="S515" s="9" t="s">
        <v>107</v>
      </c>
      <c r="T515" s="9" t="s">
        <v>11</v>
      </c>
      <c r="U515" s="9" t="s">
        <v>12</v>
      </c>
      <c r="V515" s="9" t="s">
        <v>11</v>
      </c>
      <c r="W515" s="9" t="s">
        <v>12</v>
      </c>
    </row>
    <row r="516" spans="1:23" ht="15.6" x14ac:dyDescent="0.3">
      <c r="C516" s="9" t="s">
        <v>337</v>
      </c>
      <c r="D516" s="133"/>
      <c r="E516" s="133"/>
      <c r="F516" s="134" t="str">
        <f>IF(OR(D516="Herren",D516="",D516="Damen"),"","Jahrgang "&amp;VLOOKUP(D516,'Listen Daten'!$P:$R,2,0))</f>
        <v/>
      </c>
      <c r="G516" s="134"/>
      <c r="H516" s="134"/>
      <c r="K516" s="77" t="s">
        <v>338</v>
      </c>
      <c r="L516" s="9" t="str">
        <f>B513</f>
        <v>Team 37</v>
      </c>
      <c r="M516" s="68" t="str">
        <f>IF(D516="","",D516&amp;"-"&amp;D520)</f>
        <v/>
      </c>
      <c r="N516" s="9" t="str">
        <f>IF(D516="","",$D$8)</f>
        <v/>
      </c>
      <c r="O516" s="9" t="str">
        <f>IF(D516="","",D516)</f>
        <v/>
      </c>
      <c r="P516" s="9" t="str">
        <f>IF(D516="","",D518)</f>
        <v/>
      </c>
      <c r="Q516" s="9" t="str">
        <f>IF(D516="","",D520)</f>
        <v/>
      </c>
      <c r="T516" s="9" t="str">
        <f>IF(D516="","",D523)</f>
        <v/>
      </c>
      <c r="U516" s="9" t="str">
        <f>IF(D516="","",E523)</f>
        <v/>
      </c>
      <c r="V516" s="9" t="str">
        <f>IF(D516="","",D524)</f>
        <v/>
      </c>
      <c r="W516" s="9" t="str">
        <f>IF(D516="","",E524)</f>
        <v/>
      </c>
    </row>
    <row r="517" spans="1:23" x14ac:dyDescent="0.25">
      <c r="K517" s="78" t="e">
        <f>HLOOKUP(D516,'Listen Daten'!$A$26:$T$31,1,0)</f>
        <v>#N/A</v>
      </c>
      <c r="M517" s="68"/>
    </row>
    <row r="518" spans="1:23" x14ac:dyDescent="0.25">
      <c r="C518" s="9" t="s">
        <v>4</v>
      </c>
      <c r="D518" s="75"/>
      <c r="K518" s="78"/>
      <c r="M518" s="68"/>
    </row>
    <row r="519" spans="1:23" x14ac:dyDescent="0.25">
      <c r="K519" s="78" t="e">
        <f>HLOOKUP(D516,'Listen Daten'!$A$26:$T$31,2,0)</f>
        <v>#N/A</v>
      </c>
      <c r="M519" s="68"/>
    </row>
    <row r="520" spans="1:23" x14ac:dyDescent="0.25">
      <c r="C520" s="9" t="s">
        <v>5</v>
      </c>
      <c r="D520" s="129"/>
      <c r="E520" s="129"/>
      <c r="K520" s="78" t="e">
        <f>IF(HLOOKUP(D516,'Listen Daten'!$A$26:$T$31,3,0)="","",HLOOKUP(D516,'Listen Daten'!$A$26:$T$31,3,0))</f>
        <v>#N/A</v>
      </c>
      <c r="M520" s="68"/>
    </row>
    <row r="521" spans="1:23" x14ac:dyDescent="0.25">
      <c r="K521" s="78" t="e">
        <f>IF(HLOOKUP(D516,'Listen Daten'!$A$26:$T$31,4,0)="","",HLOOKUP(D516,'Listen Daten'!$A$26:$T$31,4,0))</f>
        <v>#N/A</v>
      </c>
      <c r="M521" s="68"/>
    </row>
    <row r="522" spans="1:23" x14ac:dyDescent="0.25">
      <c r="C522" s="9" t="s">
        <v>22</v>
      </c>
      <c r="D522" s="10" t="s">
        <v>11</v>
      </c>
      <c r="E522" s="10" t="s">
        <v>12</v>
      </c>
      <c r="K522" s="78" t="e">
        <f>IF(HLOOKUP(D516,'Listen Daten'!$A$26:$T$31,5,0)="","",HLOOKUP(D516,'Listen Daten'!$A$26:$T$31,5,0))</f>
        <v>#N/A</v>
      </c>
      <c r="M522" s="68"/>
    </row>
    <row r="523" spans="1:23" x14ac:dyDescent="0.25">
      <c r="C523" s="9" t="s">
        <v>134</v>
      </c>
      <c r="D523" s="74"/>
      <c r="E523" s="74"/>
      <c r="K523" s="79" t="e">
        <f>IF(HLOOKUP(D516,'Listen Daten'!$A$26:$T$31,6,0)="","",HLOOKUP(D516,'Listen Daten'!$A$26:$T$31,6,0))</f>
        <v>#N/A</v>
      </c>
      <c r="M523" s="68"/>
    </row>
    <row r="524" spans="1:23" x14ac:dyDescent="0.25">
      <c r="C524" s="9" t="s">
        <v>135</v>
      </c>
      <c r="D524" s="34"/>
      <c r="E524" s="34"/>
    </row>
    <row r="525" spans="1:23" s="14" customFormat="1" ht="7.5" customHeight="1" x14ac:dyDescent="0.25">
      <c r="B525" s="12"/>
      <c r="C525" s="12"/>
      <c r="D525" s="13"/>
      <c r="E525" s="13"/>
      <c r="F525" s="13"/>
      <c r="G525" s="12"/>
      <c r="H525" s="12"/>
      <c r="I525" s="9"/>
      <c r="J525" s="9"/>
    </row>
    <row r="526" spans="1:23" ht="7.5" customHeight="1" x14ac:dyDescent="0.25"/>
    <row r="527" spans="1:23" x14ac:dyDescent="0.25">
      <c r="A527" s="9">
        <f>A513+1</f>
        <v>38</v>
      </c>
      <c r="B527" s="9" t="str">
        <f>"Team "&amp;A527</f>
        <v>Team 38</v>
      </c>
    </row>
    <row r="528" spans="1:23" x14ac:dyDescent="0.25">
      <c r="C528" s="9" t="str">
        <f>IF(D530="","","Ansprechpartner = "&amp;HLOOKUP(D530,'Listen Daten'!$A$26:$T$32,7,0))</f>
        <v/>
      </c>
      <c r="T528" s="9" t="s">
        <v>22</v>
      </c>
      <c r="V528" s="9" t="s">
        <v>13</v>
      </c>
    </row>
    <row r="529" spans="1:23" x14ac:dyDescent="0.25">
      <c r="L529" s="9" t="s">
        <v>342</v>
      </c>
      <c r="M529" s="9" t="s">
        <v>345</v>
      </c>
      <c r="N529" s="9" t="s">
        <v>343</v>
      </c>
      <c r="O529" s="9" t="s">
        <v>344</v>
      </c>
      <c r="P529" s="9" t="s">
        <v>4</v>
      </c>
      <c r="Q529" s="9" t="s">
        <v>21</v>
      </c>
      <c r="R529" s="9" t="s">
        <v>106</v>
      </c>
      <c r="S529" s="9" t="s">
        <v>107</v>
      </c>
      <c r="T529" s="9" t="s">
        <v>11</v>
      </c>
      <c r="U529" s="9" t="s">
        <v>12</v>
      </c>
      <c r="V529" s="9" t="s">
        <v>11</v>
      </c>
      <c r="W529" s="9" t="s">
        <v>12</v>
      </c>
    </row>
    <row r="530" spans="1:23" ht="15.6" x14ac:dyDescent="0.3">
      <c r="C530" s="9" t="s">
        <v>337</v>
      </c>
      <c r="D530" s="133"/>
      <c r="E530" s="133"/>
      <c r="F530" s="134" t="str">
        <f>IF(OR(D530="Herren",D530="",D530="Damen"),"","Jahrgang "&amp;VLOOKUP(D530,'Listen Daten'!$P:$R,2,0))</f>
        <v/>
      </c>
      <c r="G530" s="134"/>
      <c r="H530" s="134"/>
      <c r="K530" s="77" t="s">
        <v>338</v>
      </c>
      <c r="L530" s="9" t="str">
        <f>B527</f>
        <v>Team 38</v>
      </c>
      <c r="M530" s="68" t="str">
        <f>IF(D530="","",D530&amp;"-"&amp;D534)</f>
        <v/>
      </c>
      <c r="N530" s="9" t="str">
        <f>IF(D530="","",$D$8)</f>
        <v/>
      </c>
      <c r="O530" s="9" t="str">
        <f>IF(D530="","",D530)</f>
        <v/>
      </c>
      <c r="P530" s="9" t="str">
        <f>IF(D530="","",D532)</f>
        <v/>
      </c>
      <c r="Q530" s="9" t="str">
        <f>IF(D530="","",D534)</f>
        <v/>
      </c>
      <c r="T530" s="9" t="str">
        <f>IF(D530="","",D537)</f>
        <v/>
      </c>
      <c r="U530" s="9" t="str">
        <f>IF(D530="","",E537)</f>
        <v/>
      </c>
      <c r="V530" s="9" t="str">
        <f>IF(D530="","",D538)</f>
        <v/>
      </c>
      <c r="W530" s="9" t="str">
        <f>IF(D530="","",E538)</f>
        <v/>
      </c>
    </row>
    <row r="531" spans="1:23" x14ac:dyDescent="0.25">
      <c r="K531" s="78" t="e">
        <f>HLOOKUP(D530,'Listen Daten'!$A$26:$T$31,1,0)</f>
        <v>#N/A</v>
      </c>
      <c r="M531" s="68"/>
    </row>
    <row r="532" spans="1:23" x14ac:dyDescent="0.25">
      <c r="C532" s="9" t="s">
        <v>4</v>
      </c>
      <c r="D532" s="75"/>
      <c r="K532" s="78"/>
      <c r="M532" s="68"/>
    </row>
    <row r="533" spans="1:23" x14ac:dyDescent="0.25">
      <c r="K533" s="78" t="e">
        <f>HLOOKUP(D530,'Listen Daten'!$A$26:$T$31,2,0)</f>
        <v>#N/A</v>
      </c>
      <c r="M533" s="68"/>
    </row>
    <row r="534" spans="1:23" x14ac:dyDescent="0.25">
      <c r="C534" s="9" t="s">
        <v>5</v>
      </c>
      <c r="D534" s="129"/>
      <c r="E534" s="129"/>
      <c r="K534" s="78" t="e">
        <f>IF(HLOOKUP(D530,'Listen Daten'!$A$26:$T$31,3,0)="","",HLOOKUP(D530,'Listen Daten'!$A$26:$T$31,3,0))</f>
        <v>#N/A</v>
      </c>
      <c r="M534" s="68"/>
    </row>
    <row r="535" spans="1:23" x14ac:dyDescent="0.25">
      <c r="K535" s="78" t="e">
        <f>IF(HLOOKUP(D530,'Listen Daten'!$A$26:$T$31,4,0)="","",HLOOKUP(D530,'Listen Daten'!$A$26:$T$31,4,0))</f>
        <v>#N/A</v>
      </c>
      <c r="M535" s="68"/>
    </row>
    <row r="536" spans="1:23" x14ac:dyDescent="0.25">
      <c r="C536" s="9" t="s">
        <v>22</v>
      </c>
      <c r="D536" s="10" t="s">
        <v>11</v>
      </c>
      <c r="E536" s="10" t="s">
        <v>12</v>
      </c>
      <c r="K536" s="78" t="e">
        <f>IF(HLOOKUP(D530,'Listen Daten'!$A$26:$T$31,5,0)="","",HLOOKUP(D530,'Listen Daten'!$A$26:$T$31,5,0))</f>
        <v>#N/A</v>
      </c>
      <c r="M536" s="68"/>
    </row>
    <row r="537" spans="1:23" x14ac:dyDescent="0.25">
      <c r="C537" s="9" t="s">
        <v>134</v>
      </c>
      <c r="D537" s="74"/>
      <c r="E537" s="74"/>
      <c r="K537" s="79" t="e">
        <f>IF(HLOOKUP(D530,'Listen Daten'!$A$26:$T$31,6,0)="","",HLOOKUP(D530,'Listen Daten'!$A$26:$T$31,6,0))</f>
        <v>#N/A</v>
      </c>
      <c r="M537" s="68"/>
    </row>
    <row r="538" spans="1:23" x14ac:dyDescent="0.25">
      <c r="C538" s="9" t="s">
        <v>135</v>
      </c>
      <c r="D538" s="34"/>
      <c r="E538" s="34"/>
    </row>
    <row r="539" spans="1:23" s="14" customFormat="1" ht="7.5" customHeight="1" x14ac:dyDescent="0.25">
      <c r="B539" s="12"/>
      <c r="C539" s="12"/>
      <c r="D539" s="13"/>
      <c r="E539" s="13"/>
      <c r="F539" s="13"/>
      <c r="G539" s="12"/>
      <c r="H539" s="12"/>
      <c r="I539" s="9"/>
      <c r="J539" s="9"/>
    </row>
    <row r="540" spans="1:23" ht="7.5" customHeight="1" x14ac:dyDescent="0.25"/>
    <row r="541" spans="1:23" x14ac:dyDescent="0.25">
      <c r="A541" s="9">
        <f>A527+1</f>
        <v>39</v>
      </c>
      <c r="B541" s="9" t="str">
        <f>"Team "&amp;A541</f>
        <v>Team 39</v>
      </c>
    </row>
    <row r="542" spans="1:23" x14ac:dyDescent="0.25">
      <c r="C542" s="9" t="str">
        <f>IF(D544="","","Ansprechpartner = "&amp;HLOOKUP(D544,'Listen Daten'!$A$26:$T$32,7,0))</f>
        <v/>
      </c>
      <c r="T542" s="9" t="s">
        <v>22</v>
      </c>
      <c r="V542" s="9" t="s">
        <v>13</v>
      </c>
    </row>
    <row r="543" spans="1:23" x14ac:dyDescent="0.25">
      <c r="L543" s="9" t="s">
        <v>342</v>
      </c>
      <c r="M543" s="9" t="s">
        <v>345</v>
      </c>
      <c r="N543" s="9" t="s">
        <v>343</v>
      </c>
      <c r="O543" s="9" t="s">
        <v>344</v>
      </c>
      <c r="P543" s="9" t="s">
        <v>4</v>
      </c>
      <c r="Q543" s="9" t="s">
        <v>21</v>
      </c>
      <c r="R543" s="9" t="s">
        <v>106</v>
      </c>
      <c r="S543" s="9" t="s">
        <v>107</v>
      </c>
      <c r="T543" s="9" t="s">
        <v>11</v>
      </c>
      <c r="U543" s="9" t="s">
        <v>12</v>
      </c>
      <c r="V543" s="9" t="s">
        <v>11</v>
      </c>
      <c r="W543" s="9" t="s">
        <v>12</v>
      </c>
    </row>
    <row r="544" spans="1:23" ht="15.6" x14ac:dyDescent="0.3">
      <c r="C544" s="9" t="s">
        <v>337</v>
      </c>
      <c r="D544" s="133"/>
      <c r="E544" s="133"/>
      <c r="F544" s="134" t="str">
        <f>IF(OR(D544="Herren",D544="",D544="Damen"),"","Jahrgang "&amp;VLOOKUP(D544,'Listen Daten'!$P:$R,2,0))</f>
        <v/>
      </c>
      <c r="G544" s="134"/>
      <c r="H544" s="134"/>
      <c r="K544" s="77" t="s">
        <v>338</v>
      </c>
      <c r="L544" s="9" t="str">
        <f>B541</f>
        <v>Team 39</v>
      </c>
      <c r="M544" s="68" t="str">
        <f>IF(D544="","",D544&amp;"-"&amp;D548)</f>
        <v/>
      </c>
      <c r="N544" s="9" t="str">
        <f>IF(D544="","",$D$8)</f>
        <v/>
      </c>
      <c r="O544" s="9" t="str">
        <f>IF(D544="","",D544)</f>
        <v/>
      </c>
      <c r="P544" s="9" t="str">
        <f>IF(D544="","",D546)</f>
        <v/>
      </c>
      <c r="Q544" s="9" t="str">
        <f>IF(D544="","",D548)</f>
        <v/>
      </c>
      <c r="T544" s="9" t="str">
        <f>IF(D544="","",D551)</f>
        <v/>
      </c>
      <c r="U544" s="9" t="str">
        <f>IF(D544="","",E551)</f>
        <v/>
      </c>
      <c r="V544" s="9" t="str">
        <f>IF(D544="","",D552)</f>
        <v/>
      </c>
      <c r="W544" s="9" t="str">
        <f>IF(D544="","",E552)</f>
        <v/>
      </c>
    </row>
    <row r="545" spans="1:23" x14ac:dyDescent="0.25">
      <c r="K545" s="78" t="e">
        <f>HLOOKUP(D544,'Listen Daten'!$A$26:$T$31,1,0)</f>
        <v>#N/A</v>
      </c>
      <c r="M545" s="68"/>
    </row>
    <row r="546" spans="1:23" x14ac:dyDescent="0.25">
      <c r="C546" s="9" t="s">
        <v>4</v>
      </c>
      <c r="D546" s="75"/>
      <c r="K546" s="78"/>
      <c r="M546" s="68"/>
    </row>
    <row r="547" spans="1:23" x14ac:dyDescent="0.25">
      <c r="K547" s="78" t="e">
        <f>HLOOKUP(D544,'Listen Daten'!$A$26:$T$31,2,0)</f>
        <v>#N/A</v>
      </c>
      <c r="M547" s="68"/>
    </row>
    <row r="548" spans="1:23" x14ac:dyDescent="0.25">
      <c r="C548" s="9" t="s">
        <v>5</v>
      </c>
      <c r="D548" s="129"/>
      <c r="E548" s="129"/>
      <c r="K548" s="78" t="e">
        <f>IF(HLOOKUP(D544,'Listen Daten'!$A$26:$T$31,3,0)="","",HLOOKUP(D544,'Listen Daten'!$A$26:$T$31,3,0))</f>
        <v>#N/A</v>
      </c>
      <c r="M548" s="68"/>
    </row>
    <row r="549" spans="1:23" x14ac:dyDescent="0.25">
      <c r="K549" s="78" t="e">
        <f>IF(HLOOKUP(D544,'Listen Daten'!$A$26:$T$31,4,0)="","",HLOOKUP(D544,'Listen Daten'!$A$26:$T$31,4,0))</f>
        <v>#N/A</v>
      </c>
      <c r="M549" s="68"/>
    </row>
    <row r="550" spans="1:23" x14ac:dyDescent="0.25">
      <c r="C550" s="9" t="s">
        <v>22</v>
      </c>
      <c r="D550" s="10" t="s">
        <v>11</v>
      </c>
      <c r="E550" s="10" t="s">
        <v>12</v>
      </c>
      <c r="K550" s="78" t="e">
        <f>IF(HLOOKUP(D544,'Listen Daten'!$A$26:$T$31,5,0)="","",HLOOKUP(D544,'Listen Daten'!$A$26:$T$31,5,0))</f>
        <v>#N/A</v>
      </c>
      <c r="M550" s="68"/>
    </row>
    <row r="551" spans="1:23" x14ac:dyDescent="0.25">
      <c r="C551" s="9" t="s">
        <v>134</v>
      </c>
      <c r="D551" s="74"/>
      <c r="E551" s="74"/>
      <c r="K551" s="79" t="e">
        <f>IF(HLOOKUP(D544,'Listen Daten'!$A$26:$T$31,6,0)="","",HLOOKUP(D544,'Listen Daten'!$A$26:$T$31,6,0))</f>
        <v>#N/A</v>
      </c>
      <c r="M551" s="68"/>
    </row>
    <row r="552" spans="1:23" x14ac:dyDescent="0.25">
      <c r="C552" s="9" t="s">
        <v>135</v>
      </c>
      <c r="D552" s="34"/>
      <c r="E552" s="34"/>
    </row>
    <row r="553" spans="1:23" s="14" customFormat="1" ht="7.5" customHeight="1" x14ac:dyDescent="0.25">
      <c r="B553" s="12"/>
      <c r="C553" s="12"/>
      <c r="D553" s="13"/>
      <c r="E553" s="13"/>
      <c r="F553" s="13"/>
      <c r="G553" s="12"/>
      <c r="H553" s="12"/>
      <c r="I553" s="9"/>
      <c r="J553" s="9"/>
    </row>
    <row r="554" spans="1:23" ht="7.5" customHeight="1" x14ac:dyDescent="0.25"/>
    <row r="555" spans="1:23" x14ac:dyDescent="0.25">
      <c r="A555" s="9">
        <f>A541+1</f>
        <v>40</v>
      </c>
      <c r="B555" s="9" t="str">
        <f>"Team "&amp;A555</f>
        <v>Team 40</v>
      </c>
    </row>
    <row r="556" spans="1:23" x14ac:dyDescent="0.25">
      <c r="C556" s="9" t="str">
        <f>IF(D558="","","Ansprechpartner = "&amp;HLOOKUP(D558,'Listen Daten'!$A$26:$T$32,7,0))</f>
        <v/>
      </c>
      <c r="T556" s="9" t="s">
        <v>22</v>
      </c>
      <c r="V556" s="9" t="s">
        <v>13</v>
      </c>
    </row>
    <row r="557" spans="1:23" x14ac:dyDescent="0.25">
      <c r="L557" s="9" t="s">
        <v>342</v>
      </c>
      <c r="M557" s="9" t="s">
        <v>345</v>
      </c>
      <c r="N557" s="9" t="s">
        <v>343</v>
      </c>
      <c r="O557" s="9" t="s">
        <v>344</v>
      </c>
      <c r="P557" s="9" t="s">
        <v>4</v>
      </c>
      <c r="Q557" s="9" t="s">
        <v>21</v>
      </c>
      <c r="R557" s="9" t="s">
        <v>106</v>
      </c>
      <c r="S557" s="9" t="s">
        <v>107</v>
      </c>
      <c r="T557" s="9" t="s">
        <v>11</v>
      </c>
      <c r="U557" s="9" t="s">
        <v>12</v>
      </c>
      <c r="V557" s="9" t="s">
        <v>11</v>
      </c>
      <c r="W557" s="9" t="s">
        <v>12</v>
      </c>
    </row>
    <row r="558" spans="1:23" ht="15.6" x14ac:dyDescent="0.3">
      <c r="C558" s="9" t="s">
        <v>337</v>
      </c>
      <c r="D558" s="133"/>
      <c r="E558" s="133"/>
      <c r="F558" s="134" t="str">
        <f>IF(OR(D558="Herren",D558="",D558="Damen"),"","Jahrgang "&amp;VLOOKUP(D558,'Listen Daten'!$P:$R,2,0))</f>
        <v/>
      </c>
      <c r="G558" s="134"/>
      <c r="H558" s="134"/>
      <c r="K558" s="77" t="s">
        <v>338</v>
      </c>
      <c r="L558" s="9" t="str">
        <f>B555</f>
        <v>Team 40</v>
      </c>
      <c r="M558" s="68" t="str">
        <f>IF(D558="","",D558&amp;"-"&amp;D562)</f>
        <v/>
      </c>
      <c r="N558" s="9" t="str">
        <f>IF(D558="","",$D$8)</f>
        <v/>
      </c>
      <c r="O558" s="9" t="str">
        <f>IF(D558="","",D558)</f>
        <v/>
      </c>
      <c r="P558" s="9" t="str">
        <f>IF(D558="","",D560)</f>
        <v/>
      </c>
      <c r="Q558" s="9" t="str">
        <f>IF(D558="","",D562)</f>
        <v/>
      </c>
      <c r="T558" s="9" t="str">
        <f>IF(D558="","",D565)</f>
        <v/>
      </c>
      <c r="U558" s="9" t="str">
        <f>IF(D558="","",E565)</f>
        <v/>
      </c>
      <c r="V558" s="9" t="str">
        <f>IF(D558="","",D566)</f>
        <v/>
      </c>
      <c r="W558" s="9" t="str">
        <f>IF(D558="","",E566)</f>
        <v/>
      </c>
    </row>
    <row r="559" spans="1:23" x14ac:dyDescent="0.25">
      <c r="K559" s="78" t="e">
        <f>HLOOKUP(D558,'Listen Daten'!$A$26:$T$31,1,0)</f>
        <v>#N/A</v>
      </c>
      <c r="M559" s="68"/>
    </row>
    <row r="560" spans="1:23" x14ac:dyDescent="0.25">
      <c r="C560" s="9" t="s">
        <v>4</v>
      </c>
      <c r="D560" s="75"/>
      <c r="K560" s="78"/>
      <c r="M560" s="68"/>
    </row>
    <row r="561" spans="1:23" x14ac:dyDescent="0.25">
      <c r="K561" s="78" t="e">
        <f>HLOOKUP(D558,'Listen Daten'!$A$26:$T$31,2,0)</f>
        <v>#N/A</v>
      </c>
      <c r="M561" s="68"/>
    </row>
    <row r="562" spans="1:23" x14ac:dyDescent="0.25">
      <c r="C562" s="9" t="s">
        <v>5</v>
      </c>
      <c r="D562" s="129"/>
      <c r="E562" s="129"/>
      <c r="K562" s="78" t="e">
        <f>IF(HLOOKUP(D558,'Listen Daten'!$A$26:$T$31,3,0)="","",HLOOKUP(D558,'Listen Daten'!$A$26:$T$31,3,0))</f>
        <v>#N/A</v>
      </c>
      <c r="M562" s="68"/>
    </row>
    <row r="563" spans="1:23" x14ac:dyDescent="0.25">
      <c r="K563" s="78" t="e">
        <f>IF(HLOOKUP(D558,'Listen Daten'!$A$26:$T$31,4,0)="","",HLOOKUP(D558,'Listen Daten'!$A$26:$T$31,4,0))</f>
        <v>#N/A</v>
      </c>
      <c r="M563" s="68"/>
    </row>
    <row r="564" spans="1:23" x14ac:dyDescent="0.25">
      <c r="C564" s="9" t="s">
        <v>22</v>
      </c>
      <c r="D564" s="10" t="s">
        <v>11</v>
      </c>
      <c r="E564" s="10" t="s">
        <v>12</v>
      </c>
      <c r="K564" s="78" t="e">
        <f>IF(HLOOKUP(D558,'Listen Daten'!$A$26:$T$31,5,0)="","",HLOOKUP(D558,'Listen Daten'!$A$26:$T$31,5,0))</f>
        <v>#N/A</v>
      </c>
      <c r="M564" s="68"/>
    </row>
    <row r="565" spans="1:23" x14ac:dyDescent="0.25">
      <c r="C565" s="9" t="s">
        <v>134</v>
      </c>
      <c r="D565" s="74"/>
      <c r="E565" s="74"/>
      <c r="K565" s="79" t="e">
        <f>IF(HLOOKUP(D558,'Listen Daten'!$A$26:$T$31,6,0)="","",HLOOKUP(D558,'Listen Daten'!$A$26:$T$31,6,0))</f>
        <v>#N/A</v>
      </c>
      <c r="M565" s="68"/>
    </row>
    <row r="566" spans="1:23" x14ac:dyDescent="0.25">
      <c r="C566" s="9" t="s">
        <v>135</v>
      </c>
      <c r="D566" s="34"/>
      <c r="E566" s="34"/>
    </row>
    <row r="567" spans="1:23" s="14" customFormat="1" ht="7.5" customHeight="1" x14ac:dyDescent="0.25">
      <c r="B567" s="12"/>
      <c r="C567" s="12"/>
      <c r="D567" s="13"/>
      <c r="E567" s="13"/>
      <c r="F567" s="13"/>
      <c r="G567" s="12"/>
      <c r="H567" s="12"/>
      <c r="I567" s="9"/>
      <c r="J567" s="9"/>
    </row>
    <row r="568" spans="1:23" ht="7.5" customHeight="1" x14ac:dyDescent="0.25"/>
    <row r="569" spans="1:23" x14ac:dyDescent="0.25">
      <c r="A569" s="9">
        <f>A555+1</f>
        <v>41</v>
      </c>
      <c r="B569" s="9" t="str">
        <f>"Team "&amp;A569</f>
        <v>Team 41</v>
      </c>
    </row>
    <row r="570" spans="1:23" x14ac:dyDescent="0.25">
      <c r="C570" s="9" t="str">
        <f>IF(D572="","","Ansprechpartner = "&amp;HLOOKUP(D572,'Listen Daten'!$A$26:$T$32,7,0))</f>
        <v/>
      </c>
      <c r="T570" s="9" t="s">
        <v>22</v>
      </c>
      <c r="V570" s="9" t="s">
        <v>13</v>
      </c>
    </row>
    <row r="571" spans="1:23" x14ac:dyDescent="0.25">
      <c r="L571" s="9" t="s">
        <v>342</v>
      </c>
      <c r="M571" s="9" t="s">
        <v>345</v>
      </c>
      <c r="N571" s="9" t="s">
        <v>343</v>
      </c>
      <c r="O571" s="9" t="s">
        <v>344</v>
      </c>
      <c r="P571" s="9" t="s">
        <v>4</v>
      </c>
      <c r="Q571" s="9" t="s">
        <v>21</v>
      </c>
      <c r="R571" s="9" t="s">
        <v>106</v>
      </c>
      <c r="S571" s="9" t="s">
        <v>107</v>
      </c>
      <c r="T571" s="9" t="s">
        <v>11</v>
      </c>
      <c r="U571" s="9" t="s">
        <v>12</v>
      </c>
      <c r="V571" s="9" t="s">
        <v>11</v>
      </c>
      <c r="W571" s="9" t="s">
        <v>12</v>
      </c>
    </row>
    <row r="572" spans="1:23" ht="15.6" x14ac:dyDescent="0.3">
      <c r="C572" s="9" t="s">
        <v>337</v>
      </c>
      <c r="D572" s="133"/>
      <c r="E572" s="133"/>
      <c r="F572" s="134" t="str">
        <f>IF(OR(D572="Herren",D572="",D572="Damen"),"","Jahrgang "&amp;VLOOKUP(D572,'Listen Daten'!$P:$R,2,0))</f>
        <v/>
      </c>
      <c r="G572" s="134"/>
      <c r="H572" s="134"/>
      <c r="K572" s="77" t="s">
        <v>338</v>
      </c>
      <c r="L572" s="9" t="str">
        <f>B569</f>
        <v>Team 41</v>
      </c>
      <c r="M572" s="68" t="str">
        <f>IF(D572="","",D572&amp;"-"&amp;D576)</f>
        <v/>
      </c>
      <c r="N572" s="9" t="str">
        <f>IF(D572="","",$D$8)</f>
        <v/>
      </c>
      <c r="O572" s="9" t="str">
        <f>IF(D572="","",D572)</f>
        <v/>
      </c>
      <c r="P572" s="9" t="str">
        <f>IF(D572="","",D574)</f>
        <v/>
      </c>
      <c r="Q572" s="9" t="str">
        <f>IF(D572="","",D576)</f>
        <v/>
      </c>
      <c r="T572" s="9" t="str">
        <f>IF(D572="","",D579)</f>
        <v/>
      </c>
      <c r="U572" s="9" t="str">
        <f>IF(D572="","",E579)</f>
        <v/>
      </c>
      <c r="V572" s="9" t="str">
        <f>IF(D572="","",D580)</f>
        <v/>
      </c>
      <c r="W572" s="9" t="str">
        <f>IF(D572="","",E580)</f>
        <v/>
      </c>
    </row>
    <row r="573" spans="1:23" x14ac:dyDescent="0.25">
      <c r="K573" s="78" t="e">
        <f>HLOOKUP(D572,'Listen Daten'!$A$26:$T$31,1,0)</f>
        <v>#N/A</v>
      </c>
      <c r="M573" s="68"/>
    </row>
    <row r="574" spans="1:23" x14ac:dyDescent="0.25">
      <c r="C574" s="9" t="s">
        <v>4</v>
      </c>
      <c r="D574" s="75"/>
      <c r="K574" s="78"/>
      <c r="M574" s="68"/>
    </row>
    <row r="575" spans="1:23" x14ac:dyDescent="0.25">
      <c r="K575" s="78" t="e">
        <f>HLOOKUP(D572,'Listen Daten'!$A$26:$T$31,2,0)</f>
        <v>#N/A</v>
      </c>
      <c r="M575" s="68"/>
    </row>
    <row r="576" spans="1:23" x14ac:dyDescent="0.25">
      <c r="C576" s="9" t="s">
        <v>5</v>
      </c>
      <c r="D576" s="129"/>
      <c r="E576" s="129"/>
      <c r="K576" s="78" t="e">
        <f>IF(HLOOKUP(D572,'Listen Daten'!$A$26:$T$31,3,0)="","",HLOOKUP(D572,'Listen Daten'!$A$26:$T$31,3,0))</f>
        <v>#N/A</v>
      </c>
      <c r="M576" s="68"/>
    </row>
    <row r="577" spans="1:23" x14ac:dyDescent="0.25">
      <c r="K577" s="78" t="e">
        <f>IF(HLOOKUP(D572,'Listen Daten'!$A$26:$T$31,4,0)="","",HLOOKUP(D572,'Listen Daten'!$A$26:$T$31,4,0))</f>
        <v>#N/A</v>
      </c>
      <c r="M577" s="68"/>
    </row>
    <row r="578" spans="1:23" x14ac:dyDescent="0.25">
      <c r="C578" s="9" t="s">
        <v>22</v>
      </c>
      <c r="D578" s="10" t="s">
        <v>11</v>
      </c>
      <c r="E578" s="10" t="s">
        <v>12</v>
      </c>
      <c r="K578" s="78" t="e">
        <f>IF(HLOOKUP(D572,'Listen Daten'!$A$26:$T$31,5,0)="","",HLOOKUP(D572,'Listen Daten'!$A$26:$T$31,5,0))</f>
        <v>#N/A</v>
      </c>
      <c r="M578" s="68"/>
    </row>
    <row r="579" spans="1:23" x14ac:dyDescent="0.25">
      <c r="C579" s="9" t="s">
        <v>134</v>
      </c>
      <c r="D579" s="74"/>
      <c r="E579" s="74"/>
      <c r="K579" s="79" t="e">
        <f>IF(HLOOKUP(D572,'Listen Daten'!$A$26:$T$31,6,0)="","",HLOOKUP(D572,'Listen Daten'!$A$26:$T$31,6,0))</f>
        <v>#N/A</v>
      </c>
      <c r="M579" s="68"/>
    </row>
    <row r="580" spans="1:23" x14ac:dyDescent="0.25">
      <c r="C580" s="9" t="s">
        <v>135</v>
      </c>
      <c r="D580" s="34"/>
      <c r="E580" s="34"/>
    </row>
    <row r="581" spans="1:23" s="14" customFormat="1" ht="7.5" customHeight="1" x14ac:dyDescent="0.25">
      <c r="B581" s="12"/>
      <c r="C581" s="12"/>
      <c r="D581" s="13"/>
      <c r="E581" s="13"/>
      <c r="F581" s="13"/>
      <c r="G581" s="12"/>
      <c r="H581" s="12"/>
      <c r="I581" s="9"/>
      <c r="J581" s="9"/>
    </row>
    <row r="582" spans="1:23" ht="7.5" customHeight="1" x14ac:dyDescent="0.25"/>
    <row r="583" spans="1:23" x14ac:dyDescent="0.25">
      <c r="A583" s="9">
        <f>A569+1</f>
        <v>42</v>
      </c>
      <c r="B583" s="9" t="str">
        <f>"Team "&amp;A583</f>
        <v>Team 42</v>
      </c>
    </row>
    <row r="584" spans="1:23" x14ac:dyDescent="0.25">
      <c r="C584" s="9" t="str">
        <f>IF(D586="","","Ansprechpartner = "&amp;HLOOKUP(D586,'Listen Daten'!$A$26:$T$32,7,0))</f>
        <v/>
      </c>
      <c r="T584" s="9" t="s">
        <v>22</v>
      </c>
      <c r="V584" s="9" t="s">
        <v>13</v>
      </c>
    </row>
    <row r="585" spans="1:23" x14ac:dyDescent="0.25">
      <c r="L585" s="9" t="s">
        <v>342</v>
      </c>
      <c r="M585" s="9" t="s">
        <v>345</v>
      </c>
      <c r="N585" s="9" t="s">
        <v>343</v>
      </c>
      <c r="O585" s="9" t="s">
        <v>344</v>
      </c>
      <c r="P585" s="9" t="s">
        <v>4</v>
      </c>
      <c r="Q585" s="9" t="s">
        <v>21</v>
      </c>
      <c r="R585" s="9" t="s">
        <v>106</v>
      </c>
      <c r="S585" s="9" t="s">
        <v>107</v>
      </c>
      <c r="T585" s="9" t="s">
        <v>11</v>
      </c>
      <c r="U585" s="9" t="s">
        <v>12</v>
      </c>
      <c r="V585" s="9" t="s">
        <v>11</v>
      </c>
      <c r="W585" s="9" t="s">
        <v>12</v>
      </c>
    </row>
    <row r="586" spans="1:23" ht="15.6" x14ac:dyDescent="0.3">
      <c r="C586" s="9" t="s">
        <v>337</v>
      </c>
      <c r="D586" s="133"/>
      <c r="E586" s="133"/>
      <c r="F586" s="134" t="str">
        <f>IF(OR(D586="Herren",D586="",D586="Damen"),"","Jahrgang "&amp;VLOOKUP(D586,'Listen Daten'!$P:$R,2,0))</f>
        <v/>
      </c>
      <c r="G586" s="134"/>
      <c r="H586" s="134"/>
      <c r="K586" s="77" t="s">
        <v>338</v>
      </c>
      <c r="L586" s="9" t="str">
        <f>B583</f>
        <v>Team 42</v>
      </c>
      <c r="M586" s="68" t="str">
        <f>IF(D586="","",D586&amp;"-"&amp;D590)</f>
        <v/>
      </c>
      <c r="N586" s="9" t="str">
        <f>IF(D586="","",$D$8)</f>
        <v/>
      </c>
      <c r="O586" s="9" t="str">
        <f>IF(D586="","",D586)</f>
        <v/>
      </c>
      <c r="P586" s="9" t="str">
        <f>IF(D586="","",D588)</f>
        <v/>
      </c>
      <c r="Q586" s="9" t="str">
        <f>IF(D586="","",D590)</f>
        <v/>
      </c>
      <c r="T586" s="9" t="str">
        <f>IF(D586="","",D593)</f>
        <v/>
      </c>
      <c r="U586" s="9" t="str">
        <f>IF(D586="","",E593)</f>
        <v/>
      </c>
      <c r="V586" s="9" t="str">
        <f>IF(D586="","",D594)</f>
        <v/>
      </c>
      <c r="W586" s="9" t="str">
        <f>IF(D586="","",E594)</f>
        <v/>
      </c>
    </row>
    <row r="587" spans="1:23" x14ac:dyDescent="0.25">
      <c r="K587" s="78" t="e">
        <f>HLOOKUP(D586,'Listen Daten'!$A$26:$T$31,1,0)</f>
        <v>#N/A</v>
      </c>
      <c r="M587" s="68"/>
    </row>
    <row r="588" spans="1:23" x14ac:dyDescent="0.25">
      <c r="C588" s="9" t="s">
        <v>4</v>
      </c>
      <c r="D588" s="75"/>
      <c r="K588" s="78"/>
      <c r="M588" s="68"/>
    </row>
    <row r="589" spans="1:23" x14ac:dyDescent="0.25">
      <c r="K589" s="78" t="e">
        <f>HLOOKUP(D586,'Listen Daten'!$A$26:$T$31,2,0)</f>
        <v>#N/A</v>
      </c>
      <c r="M589" s="68"/>
    </row>
    <row r="590" spans="1:23" x14ac:dyDescent="0.25">
      <c r="C590" s="9" t="s">
        <v>5</v>
      </c>
      <c r="D590" s="129"/>
      <c r="E590" s="129"/>
      <c r="K590" s="78" t="e">
        <f>IF(HLOOKUP(D586,'Listen Daten'!$A$26:$T$31,3,0)="","",HLOOKUP(D586,'Listen Daten'!$A$26:$T$31,3,0))</f>
        <v>#N/A</v>
      </c>
      <c r="M590" s="68"/>
    </row>
    <row r="591" spans="1:23" x14ac:dyDescent="0.25">
      <c r="K591" s="78" t="e">
        <f>IF(HLOOKUP(D586,'Listen Daten'!$A$26:$T$31,4,0)="","",HLOOKUP(D586,'Listen Daten'!$A$26:$T$31,4,0))</f>
        <v>#N/A</v>
      </c>
      <c r="M591" s="68"/>
    </row>
    <row r="592" spans="1:23" x14ac:dyDescent="0.25">
      <c r="C592" s="9" t="s">
        <v>22</v>
      </c>
      <c r="D592" s="10" t="s">
        <v>11</v>
      </c>
      <c r="E592" s="10" t="s">
        <v>12</v>
      </c>
      <c r="K592" s="78" t="e">
        <f>IF(HLOOKUP(D586,'Listen Daten'!$A$26:$T$31,5,0)="","",HLOOKUP(D586,'Listen Daten'!$A$26:$T$31,5,0))</f>
        <v>#N/A</v>
      </c>
      <c r="M592" s="68"/>
    </row>
    <row r="593" spans="1:23" x14ac:dyDescent="0.25">
      <c r="C593" s="9" t="s">
        <v>134</v>
      </c>
      <c r="D593" s="74"/>
      <c r="E593" s="74"/>
      <c r="K593" s="79" t="e">
        <f>IF(HLOOKUP(D586,'Listen Daten'!$A$26:$T$31,6,0)="","",HLOOKUP(D586,'Listen Daten'!$A$26:$T$31,6,0))</f>
        <v>#N/A</v>
      </c>
      <c r="M593" s="68"/>
    </row>
    <row r="594" spans="1:23" x14ac:dyDescent="0.25">
      <c r="C594" s="9" t="s">
        <v>135</v>
      </c>
      <c r="D594" s="34"/>
      <c r="E594" s="34"/>
    </row>
    <row r="595" spans="1:23" s="14" customFormat="1" ht="7.5" customHeight="1" x14ac:dyDescent="0.25">
      <c r="B595" s="12"/>
      <c r="C595" s="12"/>
      <c r="D595" s="13"/>
      <c r="E595" s="13"/>
      <c r="F595" s="13"/>
      <c r="G595" s="12"/>
      <c r="H595" s="12"/>
      <c r="I595" s="9"/>
      <c r="J595" s="9"/>
    </row>
    <row r="596" spans="1:23" ht="7.5" customHeight="1" x14ac:dyDescent="0.25"/>
    <row r="597" spans="1:23" x14ac:dyDescent="0.25">
      <c r="A597" s="9">
        <f>A583+1</f>
        <v>43</v>
      </c>
      <c r="B597" s="9" t="str">
        <f>"Team "&amp;A597</f>
        <v>Team 43</v>
      </c>
    </row>
    <row r="598" spans="1:23" x14ac:dyDescent="0.25">
      <c r="C598" s="9" t="str">
        <f>IF(D600="","","Ansprechpartner = "&amp;HLOOKUP(D600,'Listen Daten'!$A$26:$T$32,7,0))</f>
        <v/>
      </c>
      <c r="T598" s="9" t="s">
        <v>22</v>
      </c>
      <c r="V598" s="9" t="s">
        <v>13</v>
      </c>
    </row>
    <row r="599" spans="1:23" x14ac:dyDescent="0.25">
      <c r="L599" s="9" t="s">
        <v>342</v>
      </c>
      <c r="M599" s="9" t="s">
        <v>345</v>
      </c>
      <c r="N599" s="9" t="s">
        <v>343</v>
      </c>
      <c r="O599" s="9" t="s">
        <v>344</v>
      </c>
      <c r="P599" s="9" t="s">
        <v>4</v>
      </c>
      <c r="Q599" s="9" t="s">
        <v>21</v>
      </c>
      <c r="R599" s="9" t="s">
        <v>106</v>
      </c>
      <c r="S599" s="9" t="s">
        <v>107</v>
      </c>
      <c r="T599" s="9" t="s">
        <v>11</v>
      </c>
      <c r="U599" s="9" t="s">
        <v>12</v>
      </c>
      <c r="V599" s="9" t="s">
        <v>11</v>
      </c>
      <c r="W599" s="9" t="s">
        <v>12</v>
      </c>
    </row>
    <row r="600" spans="1:23" ht="15.6" x14ac:dyDescent="0.3">
      <c r="C600" s="9" t="s">
        <v>337</v>
      </c>
      <c r="D600" s="133"/>
      <c r="E600" s="133"/>
      <c r="F600" s="134" t="str">
        <f>IF(OR(D600="Herren",D600="",D600="Damen"),"","Jahrgang "&amp;VLOOKUP(D600,'Listen Daten'!$P:$R,2,0))</f>
        <v/>
      </c>
      <c r="G600" s="134"/>
      <c r="H600" s="134"/>
      <c r="K600" s="77" t="s">
        <v>338</v>
      </c>
      <c r="L600" s="9" t="str">
        <f>B597</f>
        <v>Team 43</v>
      </c>
      <c r="M600" s="68" t="str">
        <f>IF(D600="","",D600&amp;"-"&amp;D604)</f>
        <v/>
      </c>
      <c r="N600" s="9" t="str">
        <f>IF(D600="","",$D$8)</f>
        <v/>
      </c>
      <c r="O600" s="9" t="str">
        <f>IF(D600="","",D600)</f>
        <v/>
      </c>
      <c r="P600" s="9" t="str">
        <f>IF(D600="","",D602)</f>
        <v/>
      </c>
      <c r="Q600" s="9" t="str">
        <f>IF(D600="","",D604)</f>
        <v/>
      </c>
      <c r="T600" s="9" t="str">
        <f>IF(D600="","",D607)</f>
        <v/>
      </c>
      <c r="U600" s="9" t="str">
        <f>IF(D600="","",E607)</f>
        <v/>
      </c>
      <c r="V600" s="9" t="str">
        <f>IF(D600="","",D608)</f>
        <v/>
      </c>
      <c r="W600" s="9" t="str">
        <f>IF(D600="","",E608)</f>
        <v/>
      </c>
    </row>
    <row r="601" spans="1:23" x14ac:dyDescent="0.25">
      <c r="K601" s="78" t="e">
        <f>HLOOKUP(D600,'Listen Daten'!$A$26:$T$31,1,0)</f>
        <v>#N/A</v>
      </c>
      <c r="M601" s="68"/>
    </row>
    <row r="602" spans="1:23" x14ac:dyDescent="0.25">
      <c r="C602" s="9" t="s">
        <v>4</v>
      </c>
      <c r="D602" s="75"/>
      <c r="K602" s="78"/>
      <c r="M602" s="68"/>
    </row>
    <row r="603" spans="1:23" x14ac:dyDescent="0.25">
      <c r="K603" s="78" t="e">
        <f>HLOOKUP(D600,'Listen Daten'!$A$26:$T$31,2,0)</f>
        <v>#N/A</v>
      </c>
      <c r="M603" s="68"/>
    </row>
    <row r="604" spans="1:23" x14ac:dyDescent="0.25">
      <c r="C604" s="9" t="s">
        <v>5</v>
      </c>
      <c r="D604" s="129"/>
      <c r="E604" s="129"/>
      <c r="K604" s="78" t="e">
        <f>IF(HLOOKUP(D600,'Listen Daten'!$A$26:$T$31,3,0)="","",HLOOKUP(D600,'Listen Daten'!$A$26:$T$31,3,0))</f>
        <v>#N/A</v>
      </c>
      <c r="M604" s="68"/>
    </row>
    <row r="605" spans="1:23" x14ac:dyDescent="0.25">
      <c r="K605" s="78" t="e">
        <f>IF(HLOOKUP(D600,'Listen Daten'!$A$26:$T$31,4,0)="","",HLOOKUP(D600,'Listen Daten'!$A$26:$T$31,4,0))</f>
        <v>#N/A</v>
      </c>
      <c r="M605" s="68"/>
    </row>
    <row r="606" spans="1:23" x14ac:dyDescent="0.25">
      <c r="C606" s="9" t="s">
        <v>22</v>
      </c>
      <c r="D606" s="10" t="s">
        <v>11</v>
      </c>
      <c r="E606" s="10" t="s">
        <v>12</v>
      </c>
      <c r="K606" s="78" t="e">
        <f>IF(HLOOKUP(D600,'Listen Daten'!$A$26:$T$31,5,0)="","",HLOOKUP(D600,'Listen Daten'!$A$26:$T$31,5,0))</f>
        <v>#N/A</v>
      </c>
      <c r="M606" s="68"/>
    </row>
    <row r="607" spans="1:23" x14ac:dyDescent="0.25">
      <c r="C607" s="9" t="s">
        <v>134</v>
      </c>
      <c r="D607" s="74"/>
      <c r="E607" s="74"/>
      <c r="K607" s="79" t="e">
        <f>IF(HLOOKUP(D600,'Listen Daten'!$A$26:$T$31,6,0)="","",HLOOKUP(D600,'Listen Daten'!$A$26:$T$31,6,0))</f>
        <v>#N/A</v>
      </c>
      <c r="M607" s="68"/>
    </row>
    <row r="608" spans="1:23" x14ac:dyDescent="0.25">
      <c r="C608" s="9" t="s">
        <v>135</v>
      </c>
      <c r="D608" s="34"/>
      <c r="E608" s="34"/>
    </row>
    <row r="609" spans="1:23" s="14" customFormat="1" ht="7.5" customHeight="1" x14ac:dyDescent="0.25">
      <c r="B609" s="12"/>
      <c r="C609" s="12"/>
      <c r="D609" s="13"/>
      <c r="E609" s="13"/>
      <c r="F609" s="13"/>
      <c r="G609" s="12"/>
      <c r="H609" s="12"/>
      <c r="I609" s="9"/>
      <c r="J609" s="9"/>
    </row>
    <row r="610" spans="1:23" ht="7.5" customHeight="1" x14ac:dyDescent="0.25"/>
    <row r="611" spans="1:23" x14ac:dyDescent="0.25">
      <c r="A611" s="9">
        <f>A597+1</f>
        <v>44</v>
      </c>
      <c r="B611" s="9" t="str">
        <f>"Team "&amp;A611</f>
        <v>Team 44</v>
      </c>
    </row>
    <row r="612" spans="1:23" x14ac:dyDescent="0.25">
      <c r="C612" s="9" t="str">
        <f>IF(D614="","","Ansprechpartner = "&amp;HLOOKUP(D614,'Listen Daten'!$A$26:$T$32,7,0))</f>
        <v/>
      </c>
      <c r="T612" s="9" t="s">
        <v>22</v>
      </c>
      <c r="V612" s="9" t="s">
        <v>13</v>
      </c>
    </row>
    <row r="613" spans="1:23" x14ac:dyDescent="0.25">
      <c r="L613" s="9" t="s">
        <v>342</v>
      </c>
      <c r="M613" s="9" t="s">
        <v>345</v>
      </c>
      <c r="N613" s="9" t="s">
        <v>343</v>
      </c>
      <c r="O613" s="9" t="s">
        <v>344</v>
      </c>
      <c r="P613" s="9" t="s">
        <v>4</v>
      </c>
      <c r="Q613" s="9" t="s">
        <v>21</v>
      </c>
      <c r="R613" s="9" t="s">
        <v>106</v>
      </c>
      <c r="S613" s="9" t="s">
        <v>107</v>
      </c>
      <c r="T613" s="9" t="s">
        <v>11</v>
      </c>
      <c r="U613" s="9" t="s">
        <v>12</v>
      </c>
      <c r="V613" s="9" t="s">
        <v>11</v>
      </c>
      <c r="W613" s="9" t="s">
        <v>12</v>
      </c>
    </row>
    <row r="614" spans="1:23" ht="15.6" x14ac:dyDescent="0.3">
      <c r="C614" s="9" t="s">
        <v>337</v>
      </c>
      <c r="D614" s="133"/>
      <c r="E614" s="133"/>
      <c r="F614" s="134" t="str">
        <f>IF(OR(D614="Herren",D614="",D614="Damen"),"","Jahrgang "&amp;VLOOKUP(D614,'Listen Daten'!$P:$R,2,0))</f>
        <v/>
      </c>
      <c r="G614" s="134"/>
      <c r="H614" s="134"/>
      <c r="K614" s="77" t="s">
        <v>338</v>
      </c>
      <c r="L614" s="9" t="str">
        <f>B611</f>
        <v>Team 44</v>
      </c>
      <c r="M614" s="68" t="str">
        <f>IF(D614="","",D614&amp;"-"&amp;D618)</f>
        <v/>
      </c>
      <c r="N614" s="9" t="str">
        <f>IF(D614="","",$D$8)</f>
        <v/>
      </c>
      <c r="O614" s="9" t="str">
        <f>IF(D614="","",D614)</f>
        <v/>
      </c>
      <c r="P614" s="9" t="str">
        <f>IF(D614="","",D616)</f>
        <v/>
      </c>
      <c r="Q614" s="9" t="str">
        <f>IF(D614="","",D618)</f>
        <v/>
      </c>
      <c r="T614" s="9" t="str">
        <f>IF(D614="","",D621)</f>
        <v/>
      </c>
      <c r="U614" s="9" t="str">
        <f>IF(D614="","",E621)</f>
        <v/>
      </c>
      <c r="V614" s="9" t="str">
        <f>IF(D614="","",D622)</f>
        <v/>
      </c>
      <c r="W614" s="9" t="str">
        <f>IF(D614="","",E622)</f>
        <v/>
      </c>
    </row>
    <row r="615" spans="1:23" x14ac:dyDescent="0.25">
      <c r="K615" s="78" t="e">
        <f>HLOOKUP(D614,'Listen Daten'!$A$26:$T$31,1,0)</f>
        <v>#N/A</v>
      </c>
      <c r="M615" s="68"/>
    </row>
    <row r="616" spans="1:23" x14ac:dyDescent="0.25">
      <c r="C616" s="9" t="s">
        <v>4</v>
      </c>
      <c r="D616" s="75"/>
      <c r="K616" s="78"/>
      <c r="M616" s="68"/>
    </row>
    <row r="617" spans="1:23" x14ac:dyDescent="0.25">
      <c r="K617" s="78" t="e">
        <f>HLOOKUP(D614,'Listen Daten'!$A$26:$T$31,2,0)</f>
        <v>#N/A</v>
      </c>
      <c r="M617" s="68"/>
    </row>
    <row r="618" spans="1:23" x14ac:dyDescent="0.25">
      <c r="C618" s="9" t="s">
        <v>5</v>
      </c>
      <c r="D618" s="129"/>
      <c r="E618" s="129"/>
      <c r="K618" s="78" t="e">
        <f>IF(HLOOKUP(D614,'Listen Daten'!$A$26:$T$31,3,0)="","",HLOOKUP(D614,'Listen Daten'!$A$26:$T$31,3,0))</f>
        <v>#N/A</v>
      </c>
      <c r="M618" s="68"/>
    </row>
    <row r="619" spans="1:23" x14ac:dyDescent="0.25">
      <c r="K619" s="78" t="e">
        <f>IF(HLOOKUP(D614,'Listen Daten'!$A$26:$T$31,4,0)="","",HLOOKUP(D614,'Listen Daten'!$A$26:$T$31,4,0))</f>
        <v>#N/A</v>
      </c>
      <c r="M619" s="68"/>
    </row>
    <row r="620" spans="1:23" x14ac:dyDescent="0.25">
      <c r="C620" s="9" t="s">
        <v>22</v>
      </c>
      <c r="D620" s="10" t="s">
        <v>11</v>
      </c>
      <c r="E620" s="10" t="s">
        <v>12</v>
      </c>
      <c r="K620" s="78" t="e">
        <f>IF(HLOOKUP(D614,'Listen Daten'!$A$26:$T$31,5,0)="","",HLOOKUP(D614,'Listen Daten'!$A$26:$T$31,5,0))</f>
        <v>#N/A</v>
      </c>
      <c r="M620" s="68"/>
    </row>
    <row r="621" spans="1:23" x14ac:dyDescent="0.25">
      <c r="C621" s="9" t="s">
        <v>134</v>
      </c>
      <c r="D621" s="74"/>
      <c r="E621" s="74"/>
      <c r="K621" s="79" t="e">
        <f>IF(HLOOKUP(D614,'Listen Daten'!$A$26:$T$31,6,0)="","",HLOOKUP(D614,'Listen Daten'!$A$26:$T$31,6,0))</f>
        <v>#N/A</v>
      </c>
      <c r="M621" s="68"/>
    </row>
    <row r="622" spans="1:23" x14ac:dyDescent="0.25">
      <c r="C622" s="9" t="s">
        <v>135</v>
      </c>
      <c r="D622" s="34"/>
      <c r="E622" s="34"/>
    </row>
    <row r="623" spans="1:23" s="14" customFormat="1" ht="7.5" customHeight="1" x14ac:dyDescent="0.25">
      <c r="B623" s="12"/>
      <c r="C623" s="12"/>
      <c r="D623" s="13"/>
      <c r="E623" s="13"/>
      <c r="F623" s="13"/>
      <c r="G623" s="12"/>
      <c r="H623" s="12"/>
      <c r="I623" s="9"/>
      <c r="J623" s="9"/>
    </row>
    <row r="624" spans="1:23" ht="7.5" customHeight="1" x14ac:dyDescent="0.25"/>
    <row r="625" spans="1:23" x14ac:dyDescent="0.25">
      <c r="A625" s="9">
        <f>A611+1</f>
        <v>45</v>
      </c>
      <c r="B625" s="9" t="str">
        <f>"Team "&amp;A625</f>
        <v>Team 45</v>
      </c>
    </row>
    <row r="626" spans="1:23" x14ac:dyDescent="0.25">
      <c r="C626" s="9" t="str">
        <f>IF(D628="","","Ansprechpartner = "&amp;HLOOKUP(D628,'Listen Daten'!$A$26:$T$32,7,0))</f>
        <v/>
      </c>
      <c r="T626" s="9" t="s">
        <v>22</v>
      </c>
      <c r="V626" s="9" t="s">
        <v>13</v>
      </c>
    </row>
    <row r="627" spans="1:23" x14ac:dyDescent="0.25">
      <c r="L627" s="9" t="s">
        <v>342</v>
      </c>
      <c r="M627" s="9" t="s">
        <v>345</v>
      </c>
      <c r="N627" s="9" t="s">
        <v>343</v>
      </c>
      <c r="O627" s="9" t="s">
        <v>344</v>
      </c>
      <c r="P627" s="9" t="s">
        <v>4</v>
      </c>
      <c r="Q627" s="9" t="s">
        <v>21</v>
      </c>
      <c r="R627" s="9" t="s">
        <v>106</v>
      </c>
      <c r="S627" s="9" t="s">
        <v>107</v>
      </c>
      <c r="T627" s="9" t="s">
        <v>11</v>
      </c>
      <c r="U627" s="9" t="s">
        <v>12</v>
      </c>
      <c r="V627" s="9" t="s">
        <v>11</v>
      </c>
      <c r="W627" s="9" t="s">
        <v>12</v>
      </c>
    </row>
    <row r="628" spans="1:23" ht="15.6" x14ac:dyDescent="0.3">
      <c r="C628" s="9" t="s">
        <v>337</v>
      </c>
      <c r="D628" s="133"/>
      <c r="E628" s="133"/>
      <c r="F628" s="134" t="str">
        <f>IF(OR(D628="Herren",D628="",D628="Damen"),"","Jahrgang "&amp;VLOOKUP(D628,'Listen Daten'!$P:$R,2,0))</f>
        <v/>
      </c>
      <c r="G628" s="134"/>
      <c r="H628" s="134"/>
      <c r="K628" s="77" t="s">
        <v>338</v>
      </c>
      <c r="L628" s="9" t="str">
        <f>B625</f>
        <v>Team 45</v>
      </c>
      <c r="M628" s="68" t="str">
        <f>IF(D628="","",D628&amp;"-"&amp;D632)</f>
        <v/>
      </c>
      <c r="N628" s="9" t="str">
        <f>IF(D628="","",$D$8)</f>
        <v/>
      </c>
      <c r="O628" s="9" t="str">
        <f>IF(D628="","",D628)</f>
        <v/>
      </c>
      <c r="P628" s="9" t="str">
        <f>IF(D628="","",D630)</f>
        <v/>
      </c>
      <c r="Q628" s="9" t="str">
        <f>IF(D628="","",D632)</f>
        <v/>
      </c>
      <c r="T628" s="9" t="str">
        <f>IF(D628="","",D635)</f>
        <v/>
      </c>
      <c r="U628" s="9" t="str">
        <f>IF(D628="","",E635)</f>
        <v/>
      </c>
      <c r="V628" s="9" t="str">
        <f>IF(D628="","",D636)</f>
        <v/>
      </c>
      <c r="W628" s="9" t="str">
        <f>IF(D628="","",E636)</f>
        <v/>
      </c>
    </row>
    <row r="629" spans="1:23" x14ac:dyDescent="0.25">
      <c r="K629" s="78" t="e">
        <f>HLOOKUP(D628,'Listen Daten'!$A$26:$T$31,1,0)</f>
        <v>#N/A</v>
      </c>
      <c r="M629" s="68"/>
    </row>
    <row r="630" spans="1:23" x14ac:dyDescent="0.25">
      <c r="C630" s="9" t="s">
        <v>4</v>
      </c>
      <c r="D630" s="75"/>
      <c r="K630" s="78"/>
      <c r="M630" s="68"/>
    </row>
    <row r="631" spans="1:23" x14ac:dyDescent="0.25">
      <c r="K631" s="78" t="e">
        <f>HLOOKUP(D628,'Listen Daten'!$A$26:$T$31,2,0)</f>
        <v>#N/A</v>
      </c>
      <c r="M631" s="68"/>
    </row>
    <row r="632" spans="1:23" x14ac:dyDescent="0.25">
      <c r="C632" s="9" t="s">
        <v>5</v>
      </c>
      <c r="D632" s="129"/>
      <c r="E632" s="129"/>
      <c r="K632" s="78" t="e">
        <f>IF(HLOOKUP(D628,'Listen Daten'!$A$26:$T$31,3,0)="","",HLOOKUP(D628,'Listen Daten'!$A$26:$T$31,3,0))</f>
        <v>#N/A</v>
      </c>
      <c r="M632" s="68"/>
    </row>
    <row r="633" spans="1:23" x14ac:dyDescent="0.25">
      <c r="K633" s="78" t="e">
        <f>IF(HLOOKUP(D628,'Listen Daten'!$A$26:$T$31,4,0)="","",HLOOKUP(D628,'Listen Daten'!$A$26:$T$31,4,0))</f>
        <v>#N/A</v>
      </c>
      <c r="M633" s="68"/>
    </row>
    <row r="634" spans="1:23" x14ac:dyDescent="0.25">
      <c r="C634" s="9" t="s">
        <v>22</v>
      </c>
      <c r="D634" s="10" t="s">
        <v>11</v>
      </c>
      <c r="E634" s="10" t="s">
        <v>12</v>
      </c>
      <c r="K634" s="78" t="e">
        <f>IF(HLOOKUP(D628,'Listen Daten'!$A$26:$T$31,5,0)="","",HLOOKUP(D628,'Listen Daten'!$A$26:$T$31,5,0))</f>
        <v>#N/A</v>
      </c>
      <c r="M634" s="68"/>
    </row>
    <row r="635" spans="1:23" x14ac:dyDescent="0.25">
      <c r="C635" s="9" t="s">
        <v>134</v>
      </c>
      <c r="D635" s="74"/>
      <c r="E635" s="74"/>
      <c r="K635" s="79" t="e">
        <f>IF(HLOOKUP(D628,'Listen Daten'!$A$26:$T$31,6,0)="","",HLOOKUP(D628,'Listen Daten'!$A$26:$T$31,6,0))</f>
        <v>#N/A</v>
      </c>
      <c r="M635" s="68"/>
    </row>
    <row r="636" spans="1:23" x14ac:dyDescent="0.25">
      <c r="C636" s="9" t="s">
        <v>135</v>
      </c>
      <c r="D636" s="34"/>
      <c r="E636" s="34"/>
    </row>
    <row r="637" spans="1:23" s="14" customFormat="1" ht="7.5" customHeight="1" x14ac:dyDescent="0.25">
      <c r="B637" s="12"/>
      <c r="C637" s="12"/>
      <c r="D637" s="13"/>
      <c r="E637" s="13"/>
      <c r="F637" s="13"/>
      <c r="G637" s="12"/>
      <c r="H637" s="12"/>
      <c r="I637" s="9"/>
      <c r="J637" s="9"/>
    </row>
    <row r="638" spans="1:23" ht="7.5" customHeight="1" x14ac:dyDescent="0.25"/>
    <row r="639" spans="1:23" x14ac:dyDescent="0.25">
      <c r="A639" s="9">
        <f>A625+1</f>
        <v>46</v>
      </c>
      <c r="B639" s="9" t="str">
        <f>"Team "&amp;A639</f>
        <v>Team 46</v>
      </c>
    </row>
    <row r="640" spans="1:23" x14ac:dyDescent="0.25">
      <c r="C640" s="9" t="str">
        <f>IF(D642="","","Ansprechpartner = "&amp;HLOOKUP(D642,'Listen Daten'!$A$26:$T$32,7,0))</f>
        <v/>
      </c>
      <c r="T640" s="9" t="s">
        <v>22</v>
      </c>
      <c r="V640" s="9" t="s">
        <v>13</v>
      </c>
    </row>
    <row r="641" spans="1:23" x14ac:dyDescent="0.25">
      <c r="L641" s="9" t="s">
        <v>342</v>
      </c>
      <c r="M641" s="9" t="s">
        <v>345</v>
      </c>
      <c r="N641" s="9" t="s">
        <v>343</v>
      </c>
      <c r="O641" s="9" t="s">
        <v>344</v>
      </c>
      <c r="P641" s="9" t="s">
        <v>4</v>
      </c>
      <c r="Q641" s="9" t="s">
        <v>21</v>
      </c>
      <c r="R641" s="9" t="s">
        <v>106</v>
      </c>
      <c r="S641" s="9" t="s">
        <v>107</v>
      </c>
      <c r="T641" s="9" t="s">
        <v>11</v>
      </c>
      <c r="U641" s="9" t="s">
        <v>12</v>
      </c>
      <c r="V641" s="9" t="s">
        <v>11</v>
      </c>
      <c r="W641" s="9" t="s">
        <v>12</v>
      </c>
    </row>
    <row r="642" spans="1:23" ht="15.6" x14ac:dyDescent="0.3">
      <c r="C642" s="9" t="s">
        <v>337</v>
      </c>
      <c r="D642" s="133"/>
      <c r="E642" s="133"/>
      <c r="F642" s="134" t="str">
        <f>IF(OR(D642="Herren",D642="",D642="Damen"),"","Jahrgang "&amp;VLOOKUP(D642,'Listen Daten'!$P:$R,2,0))</f>
        <v/>
      </c>
      <c r="G642" s="134"/>
      <c r="H642" s="134"/>
      <c r="K642" s="77" t="s">
        <v>338</v>
      </c>
      <c r="L642" s="9" t="str">
        <f>B639</f>
        <v>Team 46</v>
      </c>
      <c r="M642" s="68" t="str">
        <f>IF(D642="","",D642&amp;"-"&amp;D646)</f>
        <v/>
      </c>
      <c r="N642" s="9" t="str">
        <f>IF(D642="","",$D$8)</f>
        <v/>
      </c>
      <c r="O642" s="9" t="str">
        <f>IF(D642="","",D642)</f>
        <v/>
      </c>
      <c r="P642" s="9" t="str">
        <f>IF(D642="","",D644)</f>
        <v/>
      </c>
      <c r="Q642" s="9" t="str">
        <f>IF(D642="","",D646)</f>
        <v/>
      </c>
      <c r="T642" s="9" t="str">
        <f>IF(D642="","",D649)</f>
        <v/>
      </c>
      <c r="U642" s="9" t="str">
        <f>IF(D642="","",E649)</f>
        <v/>
      </c>
      <c r="V642" s="9" t="str">
        <f>IF(D642="","",D650)</f>
        <v/>
      </c>
      <c r="W642" s="9" t="str">
        <f>IF(D642="","",E650)</f>
        <v/>
      </c>
    </row>
    <row r="643" spans="1:23" x14ac:dyDescent="0.25">
      <c r="K643" s="78" t="e">
        <f>HLOOKUP(D642,'Listen Daten'!$A$26:$T$31,1,0)</f>
        <v>#N/A</v>
      </c>
      <c r="M643" s="68"/>
    </row>
    <row r="644" spans="1:23" x14ac:dyDescent="0.25">
      <c r="C644" s="9" t="s">
        <v>4</v>
      </c>
      <c r="D644" s="75"/>
      <c r="K644" s="78"/>
      <c r="M644" s="68"/>
    </row>
    <row r="645" spans="1:23" x14ac:dyDescent="0.25">
      <c r="K645" s="78" t="e">
        <f>HLOOKUP(D642,'Listen Daten'!$A$26:$T$31,2,0)</f>
        <v>#N/A</v>
      </c>
      <c r="M645" s="68"/>
    </row>
    <row r="646" spans="1:23" x14ac:dyDescent="0.25">
      <c r="C646" s="9" t="s">
        <v>5</v>
      </c>
      <c r="D646" s="129"/>
      <c r="E646" s="129"/>
      <c r="K646" s="78" t="e">
        <f>IF(HLOOKUP(D642,'Listen Daten'!$A$26:$T$31,3,0)="","",HLOOKUP(D642,'Listen Daten'!$A$26:$T$31,3,0))</f>
        <v>#N/A</v>
      </c>
      <c r="M646" s="68"/>
    </row>
    <row r="647" spans="1:23" x14ac:dyDescent="0.25">
      <c r="K647" s="78" t="e">
        <f>IF(HLOOKUP(D642,'Listen Daten'!$A$26:$T$31,4,0)="","",HLOOKUP(D642,'Listen Daten'!$A$26:$T$31,4,0))</f>
        <v>#N/A</v>
      </c>
      <c r="M647" s="68"/>
    </row>
    <row r="648" spans="1:23" x14ac:dyDescent="0.25">
      <c r="C648" s="9" t="s">
        <v>22</v>
      </c>
      <c r="D648" s="10" t="s">
        <v>11</v>
      </c>
      <c r="E648" s="10" t="s">
        <v>12</v>
      </c>
      <c r="K648" s="78" t="e">
        <f>IF(HLOOKUP(D642,'Listen Daten'!$A$26:$T$31,5,0)="","",HLOOKUP(D642,'Listen Daten'!$A$26:$T$31,5,0))</f>
        <v>#N/A</v>
      </c>
      <c r="M648" s="68"/>
    </row>
    <row r="649" spans="1:23" x14ac:dyDescent="0.25">
      <c r="C649" s="9" t="s">
        <v>134</v>
      </c>
      <c r="D649" s="74"/>
      <c r="E649" s="74"/>
      <c r="K649" s="79" t="e">
        <f>IF(HLOOKUP(D642,'Listen Daten'!$A$26:$T$31,6,0)="","",HLOOKUP(D642,'Listen Daten'!$A$26:$T$31,6,0))</f>
        <v>#N/A</v>
      </c>
      <c r="M649" s="68"/>
    </row>
    <row r="650" spans="1:23" x14ac:dyDescent="0.25">
      <c r="C650" s="9" t="s">
        <v>135</v>
      </c>
      <c r="D650" s="34"/>
      <c r="E650" s="34"/>
    </row>
    <row r="651" spans="1:23" s="14" customFormat="1" ht="7.5" customHeight="1" x14ac:dyDescent="0.25">
      <c r="B651" s="12"/>
      <c r="C651" s="12"/>
      <c r="D651" s="13"/>
      <c r="E651" s="13"/>
      <c r="F651" s="13"/>
      <c r="G651" s="12"/>
      <c r="H651" s="12"/>
      <c r="I651" s="9"/>
      <c r="J651" s="9"/>
    </row>
    <row r="652" spans="1:23" ht="7.5" customHeight="1" x14ac:dyDescent="0.25"/>
    <row r="653" spans="1:23" x14ac:dyDescent="0.25">
      <c r="A653" s="9">
        <f>A639+1</f>
        <v>47</v>
      </c>
      <c r="B653" s="9" t="str">
        <f>"Team "&amp;A653</f>
        <v>Team 47</v>
      </c>
    </row>
    <row r="654" spans="1:23" x14ac:dyDescent="0.25">
      <c r="C654" s="9" t="str">
        <f>IF(D656="","","Ansprechpartner = "&amp;HLOOKUP(D656,'Listen Daten'!$A$26:$T$32,7,0))</f>
        <v/>
      </c>
      <c r="T654" s="9" t="s">
        <v>22</v>
      </c>
      <c r="V654" s="9" t="s">
        <v>13</v>
      </c>
    </row>
    <row r="655" spans="1:23" x14ac:dyDescent="0.25">
      <c r="L655" s="9" t="s">
        <v>342</v>
      </c>
      <c r="M655" s="9" t="s">
        <v>345</v>
      </c>
      <c r="N655" s="9" t="s">
        <v>343</v>
      </c>
      <c r="O655" s="9" t="s">
        <v>344</v>
      </c>
      <c r="P655" s="9" t="s">
        <v>4</v>
      </c>
      <c r="Q655" s="9" t="s">
        <v>21</v>
      </c>
      <c r="R655" s="9" t="s">
        <v>106</v>
      </c>
      <c r="S655" s="9" t="s">
        <v>107</v>
      </c>
      <c r="T655" s="9" t="s">
        <v>11</v>
      </c>
      <c r="U655" s="9" t="s">
        <v>12</v>
      </c>
      <c r="V655" s="9" t="s">
        <v>11</v>
      </c>
      <c r="W655" s="9" t="s">
        <v>12</v>
      </c>
    </row>
    <row r="656" spans="1:23" ht="15.6" x14ac:dyDescent="0.3">
      <c r="C656" s="9" t="s">
        <v>337</v>
      </c>
      <c r="D656" s="133"/>
      <c r="E656" s="133"/>
      <c r="F656" s="134" t="str">
        <f>IF(OR(D656="Herren",D656="",D656="Damen"),"","Jahrgang "&amp;VLOOKUP(D656,'Listen Daten'!$P:$R,2,0))</f>
        <v/>
      </c>
      <c r="G656" s="134"/>
      <c r="H656" s="134"/>
      <c r="K656" s="77" t="s">
        <v>338</v>
      </c>
      <c r="L656" s="9" t="str">
        <f>B653</f>
        <v>Team 47</v>
      </c>
      <c r="M656" s="68" t="str">
        <f>IF(D656="","",D656&amp;"-"&amp;D660)</f>
        <v/>
      </c>
      <c r="N656" s="9" t="str">
        <f>IF(D656="","",$D$8)</f>
        <v/>
      </c>
      <c r="O656" s="9" t="str">
        <f>IF(D656="","",D656)</f>
        <v/>
      </c>
      <c r="P656" s="9" t="str">
        <f>IF(D656="","",D658)</f>
        <v/>
      </c>
      <c r="Q656" s="9" t="str">
        <f>IF(D656="","",D660)</f>
        <v/>
      </c>
      <c r="T656" s="9" t="str">
        <f>IF(D656="","",D663)</f>
        <v/>
      </c>
      <c r="U656" s="9" t="str">
        <f>IF(D656="","",E663)</f>
        <v/>
      </c>
      <c r="V656" s="9" t="str">
        <f>IF(D656="","",D664)</f>
        <v/>
      </c>
      <c r="W656" s="9" t="str">
        <f>IF(D656="","",E664)</f>
        <v/>
      </c>
    </row>
    <row r="657" spans="1:23" x14ac:dyDescent="0.25">
      <c r="K657" s="78" t="e">
        <f>HLOOKUP(D656,'Listen Daten'!$A$26:$T$31,1,0)</f>
        <v>#N/A</v>
      </c>
      <c r="M657" s="68"/>
    </row>
    <row r="658" spans="1:23" x14ac:dyDescent="0.25">
      <c r="C658" s="9" t="s">
        <v>4</v>
      </c>
      <c r="D658" s="75"/>
      <c r="K658" s="78"/>
      <c r="M658" s="68"/>
    </row>
    <row r="659" spans="1:23" x14ac:dyDescent="0.25">
      <c r="K659" s="78" t="e">
        <f>HLOOKUP(D656,'Listen Daten'!$A$26:$T$31,2,0)</f>
        <v>#N/A</v>
      </c>
      <c r="M659" s="68"/>
    </row>
    <row r="660" spans="1:23" x14ac:dyDescent="0.25">
      <c r="C660" s="9" t="s">
        <v>5</v>
      </c>
      <c r="D660" s="129"/>
      <c r="E660" s="129"/>
      <c r="K660" s="78" t="e">
        <f>IF(HLOOKUP(D656,'Listen Daten'!$A$26:$T$31,3,0)="","",HLOOKUP(D656,'Listen Daten'!$A$26:$T$31,3,0))</f>
        <v>#N/A</v>
      </c>
      <c r="M660" s="68"/>
    </row>
    <row r="661" spans="1:23" x14ac:dyDescent="0.25">
      <c r="K661" s="78" t="e">
        <f>IF(HLOOKUP(D656,'Listen Daten'!$A$26:$T$31,4,0)="","",HLOOKUP(D656,'Listen Daten'!$A$26:$T$31,4,0))</f>
        <v>#N/A</v>
      </c>
      <c r="M661" s="68"/>
    </row>
    <row r="662" spans="1:23" x14ac:dyDescent="0.25">
      <c r="C662" s="9" t="s">
        <v>22</v>
      </c>
      <c r="D662" s="10" t="s">
        <v>11</v>
      </c>
      <c r="E662" s="10" t="s">
        <v>12</v>
      </c>
      <c r="K662" s="78" t="e">
        <f>IF(HLOOKUP(D656,'Listen Daten'!$A$26:$T$31,5,0)="","",HLOOKUP(D656,'Listen Daten'!$A$26:$T$31,5,0))</f>
        <v>#N/A</v>
      </c>
      <c r="M662" s="68"/>
    </row>
    <row r="663" spans="1:23" x14ac:dyDescent="0.25">
      <c r="C663" s="9" t="s">
        <v>134</v>
      </c>
      <c r="D663" s="74"/>
      <c r="E663" s="74"/>
      <c r="K663" s="79" t="e">
        <f>IF(HLOOKUP(D656,'Listen Daten'!$A$26:$T$31,6,0)="","",HLOOKUP(D656,'Listen Daten'!$A$26:$T$31,6,0))</f>
        <v>#N/A</v>
      </c>
      <c r="M663" s="68"/>
    </row>
    <row r="664" spans="1:23" x14ac:dyDescent="0.25">
      <c r="C664" s="9" t="s">
        <v>135</v>
      </c>
      <c r="D664" s="34"/>
      <c r="E664" s="34"/>
    </row>
    <row r="665" spans="1:23" s="14" customFormat="1" ht="7.5" customHeight="1" x14ac:dyDescent="0.25">
      <c r="B665" s="12"/>
      <c r="C665" s="12"/>
      <c r="D665" s="13"/>
      <c r="E665" s="13"/>
      <c r="F665" s="13"/>
      <c r="G665" s="12"/>
      <c r="H665" s="12"/>
      <c r="I665" s="9"/>
      <c r="J665" s="9"/>
    </row>
    <row r="666" spans="1:23" ht="7.5" customHeight="1" x14ac:dyDescent="0.25"/>
    <row r="667" spans="1:23" x14ac:dyDescent="0.25">
      <c r="A667" s="9">
        <f>A653+1</f>
        <v>48</v>
      </c>
      <c r="B667" s="9" t="str">
        <f>"Team "&amp;A667</f>
        <v>Team 48</v>
      </c>
    </row>
    <row r="668" spans="1:23" x14ac:dyDescent="0.25">
      <c r="C668" s="9" t="str">
        <f>IF(D670="","","Ansprechpartner = "&amp;HLOOKUP(D670,'Listen Daten'!$A$26:$T$32,7,0))</f>
        <v/>
      </c>
      <c r="T668" s="9" t="s">
        <v>22</v>
      </c>
      <c r="V668" s="9" t="s">
        <v>13</v>
      </c>
    </row>
    <row r="669" spans="1:23" x14ac:dyDescent="0.25">
      <c r="L669" s="9" t="s">
        <v>342</v>
      </c>
      <c r="M669" s="9" t="s">
        <v>345</v>
      </c>
      <c r="N669" s="9" t="s">
        <v>343</v>
      </c>
      <c r="O669" s="9" t="s">
        <v>344</v>
      </c>
      <c r="P669" s="9" t="s">
        <v>4</v>
      </c>
      <c r="Q669" s="9" t="s">
        <v>21</v>
      </c>
      <c r="R669" s="9" t="s">
        <v>106</v>
      </c>
      <c r="S669" s="9" t="s">
        <v>107</v>
      </c>
      <c r="T669" s="9" t="s">
        <v>11</v>
      </c>
      <c r="U669" s="9" t="s">
        <v>12</v>
      </c>
      <c r="V669" s="9" t="s">
        <v>11</v>
      </c>
      <c r="W669" s="9" t="s">
        <v>12</v>
      </c>
    </row>
    <row r="670" spans="1:23" ht="15.6" x14ac:dyDescent="0.3">
      <c r="C670" s="9" t="s">
        <v>337</v>
      </c>
      <c r="D670" s="133"/>
      <c r="E670" s="133"/>
      <c r="F670" s="134" t="str">
        <f>IF(OR(D670="Herren",D670="",D670="Damen"),"","Jahrgang "&amp;VLOOKUP(D670,'Listen Daten'!$P:$R,2,0))</f>
        <v/>
      </c>
      <c r="G670" s="134"/>
      <c r="H670" s="134"/>
      <c r="K670" s="77" t="s">
        <v>338</v>
      </c>
      <c r="L670" s="9" t="str">
        <f>B667</f>
        <v>Team 48</v>
      </c>
      <c r="M670" s="68" t="str">
        <f>IF(D670="","",D670&amp;"-"&amp;D674)</f>
        <v/>
      </c>
      <c r="N670" s="9" t="str">
        <f>IF(D670="","",$D$8)</f>
        <v/>
      </c>
      <c r="O670" s="9" t="str">
        <f>IF(D670="","",D670)</f>
        <v/>
      </c>
      <c r="P670" s="9" t="str">
        <f>IF(D670="","",D672)</f>
        <v/>
      </c>
      <c r="Q670" s="9" t="str">
        <f>IF(D670="","",D674)</f>
        <v/>
      </c>
      <c r="T670" s="9" t="str">
        <f>IF(D670="","",D677)</f>
        <v/>
      </c>
      <c r="U670" s="9" t="str">
        <f>IF(D670="","",E677)</f>
        <v/>
      </c>
      <c r="V670" s="9" t="str">
        <f>IF(D670="","",D678)</f>
        <v/>
      </c>
      <c r="W670" s="9" t="str">
        <f>IF(D670="","",E678)</f>
        <v/>
      </c>
    </row>
    <row r="671" spans="1:23" x14ac:dyDescent="0.25">
      <c r="K671" s="78" t="e">
        <f>HLOOKUP(D670,'Listen Daten'!$A$26:$T$31,1,0)</f>
        <v>#N/A</v>
      </c>
      <c r="M671" s="68"/>
    </row>
    <row r="672" spans="1:23" x14ac:dyDescent="0.25">
      <c r="C672" s="9" t="s">
        <v>4</v>
      </c>
      <c r="D672" s="75"/>
      <c r="K672" s="78"/>
      <c r="M672" s="68"/>
    </row>
    <row r="673" spans="1:23" x14ac:dyDescent="0.25">
      <c r="K673" s="78" t="e">
        <f>HLOOKUP(D670,'Listen Daten'!$A$26:$T$31,2,0)</f>
        <v>#N/A</v>
      </c>
      <c r="M673" s="68"/>
    </row>
    <row r="674" spans="1:23" x14ac:dyDescent="0.25">
      <c r="C674" s="9" t="s">
        <v>5</v>
      </c>
      <c r="D674" s="129"/>
      <c r="E674" s="129"/>
      <c r="K674" s="78" t="e">
        <f>IF(HLOOKUP(D670,'Listen Daten'!$A$26:$T$31,3,0)="","",HLOOKUP(D670,'Listen Daten'!$A$26:$T$31,3,0))</f>
        <v>#N/A</v>
      </c>
      <c r="M674" s="68"/>
    </row>
    <row r="675" spans="1:23" x14ac:dyDescent="0.25">
      <c r="K675" s="78" t="e">
        <f>IF(HLOOKUP(D670,'Listen Daten'!$A$26:$T$31,4,0)="","",HLOOKUP(D670,'Listen Daten'!$A$26:$T$31,4,0))</f>
        <v>#N/A</v>
      </c>
      <c r="M675" s="68"/>
    </row>
    <row r="676" spans="1:23" x14ac:dyDescent="0.25">
      <c r="C676" s="9" t="s">
        <v>22</v>
      </c>
      <c r="D676" s="10" t="s">
        <v>11</v>
      </c>
      <c r="E676" s="10" t="s">
        <v>12</v>
      </c>
      <c r="K676" s="78" t="e">
        <f>IF(HLOOKUP(D670,'Listen Daten'!$A$26:$T$31,5,0)="","",HLOOKUP(D670,'Listen Daten'!$A$26:$T$31,5,0))</f>
        <v>#N/A</v>
      </c>
      <c r="M676" s="68"/>
    </row>
    <row r="677" spans="1:23" x14ac:dyDescent="0.25">
      <c r="C677" s="9" t="s">
        <v>134</v>
      </c>
      <c r="D677" s="74"/>
      <c r="E677" s="74"/>
      <c r="K677" s="79" t="e">
        <f>IF(HLOOKUP(D670,'Listen Daten'!$A$26:$T$31,6,0)="","",HLOOKUP(D670,'Listen Daten'!$A$26:$T$31,6,0))</f>
        <v>#N/A</v>
      </c>
      <c r="M677" s="68"/>
    </row>
    <row r="678" spans="1:23" x14ac:dyDescent="0.25">
      <c r="C678" s="9" t="s">
        <v>135</v>
      </c>
      <c r="D678" s="34"/>
      <c r="E678" s="34"/>
    </row>
    <row r="679" spans="1:23" s="14" customFormat="1" ht="7.5" customHeight="1" x14ac:dyDescent="0.25">
      <c r="B679" s="12"/>
      <c r="C679" s="12"/>
      <c r="D679" s="13"/>
      <c r="E679" s="13"/>
      <c r="F679" s="13"/>
      <c r="G679" s="12"/>
      <c r="H679" s="12"/>
      <c r="I679" s="9"/>
      <c r="J679" s="9"/>
    </row>
    <row r="680" spans="1:23" ht="7.5" customHeight="1" x14ac:dyDescent="0.25"/>
    <row r="681" spans="1:23" x14ac:dyDescent="0.25">
      <c r="A681" s="9">
        <f>A667+1</f>
        <v>49</v>
      </c>
      <c r="B681" s="9" t="str">
        <f>"Team "&amp;A681</f>
        <v>Team 49</v>
      </c>
    </row>
    <row r="682" spans="1:23" x14ac:dyDescent="0.25">
      <c r="C682" s="9" t="str">
        <f>IF(D684="","","Ansprechpartner = "&amp;HLOOKUP(D684,'Listen Daten'!$A$26:$T$32,7,0))</f>
        <v/>
      </c>
      <c r="T682" s="9" t="s">
        <v>22</v>
      </c>
      <c r="V682" s="9" t="s">
        <v>13</v>
      </c>
    </row>
    <row r="683" spans="1:23" x14ac:dyDescent="0.25">
      <c r="L683" s="9" t="s">
        <v>342</v>
      </c>
      <c r="M683" s="9" t="s">
        <v>345</v>
      </c>
      <c r="N683" s="9" t="s">
        <v>343</v>
      </c>
      <c r="O683" s="9" t="s">
        <v>344</v>
      </c>
      <c r="P683" s="9" t="s">
        <v>4</v>
      </c>
      <c r="Q683" s="9" t="s">
        <v>21</v>
      </c>
      <c r="R683" s="9" t="s">
        <v>106</v>
      </c>
      <c r="S683" s="9" t="s">
        <v>107</v>
      </c>
      <c r="T683" s="9" t="s">
        <v>11</v>
      </c>
      <c r="U683" s="9" t="s">
        <v>12</v>
      </c>
      <c r="V683" s="9" t="s">
        <v>11</v>
      </c>
      <c r="W683" s="9" t="s">
        <v>12</v>
      </c>
    </row>
    <row r="684" spans="1:23" ht="15.6" x14ac:dyDescent="0.3">
      <c r="C684" s="9" t="s">
        <v>337</v>
      </c>
      <c r="D684" s="133"/>
      <c r="E684" s="133"/>
      <c r="F684" s="134" t="str">
        <f>IF(OR(D684="Herren",D684="",D684="Damen"),"","Jahrgang "&amp;VLOOKUP(D684,'Listen Daten'!$P:$R,2,0))</f>
        <v/>
      </c>
      <c r="G684" s="134"/>
      <c r="H684" s="134"/>
      <c r="K684" s="77" t="s">
        <v>338</v>
      </c>
      <c r="L684" s="9" t="str">
        <f>B681</f>
        <v>Team 49</v>
      </c>
      <c r="M684" s="68" t="str">
        <f>IF(D684="","",D684&amp;"-"&amp;D688)</f>
        <v/>
      </c>
      <c r="N684" s="9" t="str">
        <f>IF(D684="","",$D$8)</f>
        <v/>
      </c>
      <c r="O684" s="9" t="str">
        <f>IF(D684="","",D684)</f>
        <v/>
      </c>
      <c r="P684" s="9" t="str">
        <f>IF(D684="","",D686)</f>
        <v/>
      </c>
      <c r="Q684" s="9" t="str">
        <f>IF(D684="","",D688)</f>
        <v/>
      </c>
      <c r="T684" s="9" t="str">
        <f>IF(D684="","",D691)</f>
        <v/>
      </c>
      <c r="U684" s="9" t="str">
        <f>IF(D684="","",E691)</f>
        <v/>
      </c>
      <c r="V684" s="9" t="str">
        <f>IF(D684="","",D692)</f>
        <v/>
      </c>
      <c r="W684" s="9" t="str">
        <f>IF(D684="","",E692)</f>
        <v/>
      </c>
    </row>
    <row r="685" spans="1:23" x14ac:dyDescent="0.25">
      <c r="K685" s="78" t="e">
        <f>HLOOKUP(D684,'Listen Daten'!$A$26:$T$31,1,0)</f>
        <v>#N/A</v>
      </c>
      <c r="M685" s="68"/>
    </row>
    <row r="686" spans="1:23" x14ac:dyDescent="0.25">
      <c r="C686" s="9" t="s">
        <v>4</v>
      </c>
      <c r="D686" s="75"/>
      <c r="K686" s="78"/>
      <c r="M686" s="68"/>
    </row>
    <row r="687" spans="1:23" x14ac:dyDescent="0.25">
      <c r="K687" s="78" t="e">
        <f>HLOOKUP(D684,'Listen Daten'!$A$26:$T$31,2,0)</f>
        <v>#N/A</v>
      </c>
      <c r="M687" s="68"/>
    </row>
    <row r="688" spans="1:23" x14ac:dyDescent="0.25">
      <c r="C688" s="9" t="s">
        <v>5</v>
      </c>
      <c r="D688" s="129"/>
      <c r="E688" s="129"/>
      <c r="K688" s="78" t="e">
        <f>IF(HLOOKUP(D684,'Listen Daten'!$A$26:$T$31,3,0)="","",HLOOKUP(D684,'Listen Daten'!$A$26:$T$31,3,0))</f>
        <v>#N/A</v>
      </c>
      <c r="M688" s="68"/>
    </row>
    <row r="689" spans="1:23" x14ac:dyDescent="0.25">
      <c r="K689" s="78" t="e">
        <f>IF(HLOOKUP(D684,'Listen Daten'!$A$26:$T$31,4,0)="","",HLOOKUP(D684,'Listen Daten'!$A$26:$T$31,4,0))</f>
        <v>#N/A</v>
      </c>
      <c r="M689" s="68"/>
    </row>
    <row r="690" spans="1:23" x14ac:dyDescent="0.25">
      <c r="C690" s="9" t="s">
        <v>22</v>
      </c>
      <c r="D690" s="10" t="s">
        <v>11</v>
      </c>
      <c r="E690" s="10" t="s">
        <v>12</v>
      </c>
      <c r="K690" s="78" t="e">
        <f>IF(HLOOKUP(D684,'Listen Daten'!$A$26:$T$31,5,0)="","",HLOOKUP(D684,'Listen Daten'!$A$26:$T$31,5,0))</f>
        <v>#N/A</v>
      </c>
      <c r="M690" s="68"/>
    </row>
    <row r="691" spans="1:23" x14ac:dyDescent="0.25">
      <c r="C691" s="9" t="s">
        <v>134</v>
      </c>
      <c r="D691" s="74"/>
      <c r="E691" s="74"/>
      <c r="K691" s="79" t="e">
        <f>IF(HLOOKUP(D684,'Listen Daten'!$A$26:$T$31,6,0)="","",HLOOKUP(D684,'Listen Daten'!$A$26:$T$31,6,0))</f>
        <v>#N/A</v>
      </c>
      <c r="M691" s="68"/>
    </row>
    <row r="692" spans="1:23" x14ac:dyDescent="0.25">
      <c r="C692" s="9" t="s">
        <v>135</v>
      </c>
      <c r="D692" s="34"/>
      <c r="E692" s="34"/>
    </row>
    <row r="693" spans="1:23" s="14" customFormat="1" ht="7.5" customHeight="1" x14ac:dyDescent="0.25">
      <c r="B693" s="12"/>
      <c r="C693" s="12"/>
      <c r="D693" s="13"/>
      <c r="E693" s="13"/>
      <c r="F693" s="13"/>
      <c r="G693" s="12"/>
      <c r="H693" s="12"/>
      <c r="I693" s="9"/>
      <c r="J693" s="9"/>
    </row>
    <row r="694" spans="1:23" ht="7.5" customHeight="1" x14ac:dyDescent="0.25"/>
    <row r="695" spans="1:23" x14ac:dyDescent="0.25">
      <c r="A695" s="9">
        <f>A681+1</f>
        <v>50</v>
      </c>
      <c r="B695" s="9" t="str">
        <f>"Team "&amp;A695</f>
        <v>Team 50</v>
      </c>
    </row>
    <row r="696" spans="1:23" x14ac:dyDescent="0.25">
      <c r="C696" s="9" t="str">
        <f>IF(D698="","","Ansprechpartner = "&amp;HLOOKUP(D698,'Listen Daten'!$A$26:$T$32,7,0))</f>
        <v/>
      </c>
      <c r="T696" s="9" t="s">
        <v>22</v>
      </c>
      <c r="V696" s="9" t="s">
        <v>13</v>
      </c>
    </row>
    <row r="697" spans="1:23" x14ac:dyDescent="0.25">
      <c r="L697" s="9" t="s">
        <v>342</v>
      </c>
      <c r="M697" s="9" t="s">
        <v>345</v>
      </c>
      <c r="N697" s="9" t="s">
        <v>343</v>
      </c>
      <c r="O697" s="9" t="s">
        <v>344</v>
      </c>
      <c r="P697" s="9" t="s">
        <v>4</v>
      </c>
      <c r="Q697" s="9" t="s">
        <v>21</v>
      </c>
      <c r="R697" s="9" t="s">
        <v>106</v>
      </c>
      <c r="S697" s="9" t="s">
        <v>107</v>
      </c>
      <c r="T697" s="9" t="s">
        <v>11</v>
      </c>
      <c r="U697" s="9" t="s">
        <v>12</v>
      </c>
      <c r="V697" s="9" t="s">
        <v>11</v>
      </c>
      <c r="W697" s="9" t="s">
        <v>12</v>
      </c>
    </row>
    <row r="698" spans="1:23" ht="15.6" x14ac:dyDescent="0.3">
      <c r="C698" s="9" t="s">
        <v>337</v>
      </c>
      <c r="D698" s="133"/>
      <c r="E698" s="133"/>
      <c r="F698" s="134" t="str">
        <f>IF(OR(D698="Herren",D698="",D698="Damen"),"","Jahrgang "&amp;VLOOKUP(D698,'Listen Daten'!$P:$R,2,0))</f>
        <v/>
      </c>
      <c r="G698" s="134"/>
      <c r="H698" s="134"/>
      <c r="K698" s="77" t="s">
        <v>338</v>
      </c>
      <c r="L698" s="9" t="str">
        <f>B695</f>
        <v>Team 50</v>
      </c>
      <c r="M698" s="68" t="str">
        <f>IF(D698="","",D698&amp;"-"&amp;D702)</f>
        <v/>
      </c>
      <c r="N698" s="9" t="str">
        <f>IF(D698="","",$D$8)</f>
        <v/>
      </c>
      <c r="O698" s="9" t="str">
        <f>IF(D698="","",D698)</f>
        <v/>
      </c>
      <c r="P698" s="9" t="str">
        <f>IF(D698="","",D700)</f>
        <v/>
      </c>
      <c r="Q698" s="9" t="str">
        <f>IF(D698="","",D702)</f>
        <v/>
      </c>
      <c r="T698" s="9" t="str">
        <f>IF(D698="","",D705)</f>
        <v/>
      </c>
      <c r="U698" s="9" t="str">
        <f>IF(D698="","",E705)</f>
        <v/>
      </c>
      <c r="V698" s="9" t="str">
        <f>IF(D698="","",D706)</f>
        <v/>
      </c>
      <c r="W698" s="9" t="str">
        <f>IF(D698="","",E706)</f>
        <v/>
      </c>
    </row>
    <row r="699" spans="1:23" x14ac:dyDescent="0.25">
      <c r="K699" s="78" t="e">
        <f>HLOOKUP(D698,'Listen Daten'!$A$26:$T$31,1,0)</f>
        <v>#N/A</v>
      </c>
      <c r="M699" s="68"/>
    </row>
    <row r="700" spans="1:23" x14ac:dyDescent="0.25">
      <c r="C700" s="9" t="s">
        <v>4</v>
      </c>
      <c r="D700" s="75"/>
      <c r="K700" s="78"/>
      <c r="M700" s="68"/>
    </row>
    <row r="701" spans="1:23" x14ac:dyDescent="0.25">
      <c r="K701" s="78" t="e">
        <f>HLOOKUP(D698,'Listen Daten'!$A$26:$T$31,2,0)</f>
        <v>#N/A</v>
      </c>
      <c r="M701" s="68"/>
    </row>
    <row r="702" spans="1:23" x14ac:dyDescent="0.25">
      <c r="C702" s="9" t="s">
        <v>5</v>
      </c>
      <c r="D702" s="129"/>
      <c r="E702" s="129"/>
      <c r="K702" s="78" t="e">
        <f>IF(HLOOKUP(D698,'Listen Daten'!$A$26:$T$31,3,0)="","",HLOOKUP(D698,'Listen Daten'!$A$26:$T$31,3,0))</f>
        <v>#N/A</v>
      </c>
      <c r="M702" s="68"/>
    </row>
    <row r="703" spans="1:23" x14ac:dyDescent="0.25">
      <c r="K703" s="78" t="e">
        <f>IF(HLOOKUP(D698,'Listen Daten'!$A$26:$T$31,4,0)="","",HLOOKUP(D698,'Listen Daten'!$A$26:$T$31,4,0))</f>
        <v>#N/A</v>
      </c>
      <c r="M703" s="68"/>
    </row>
    <row r="704" spans="1:23" x14ac:dyDescent="0.25">
      <c r="C704" s="9" t="s">
        <v>22</v>
      </c>
      <c r="D704" s="10" t="s">
        <v>11</v>
      </c>
      <c r="E704" s="10" t="s">
        <v>12</v>
      </c>
      <c r="K704" s="78" t="e">
        <f>IF(HLOOKUP(D698,'Listen Daten'!$A$26:$T$31,5,0)="","",HLOOKUP(D698,'Listen Daten'!$A$26:$T$31,5,0))</f>
        <v>#N/A</v>
      </c>
      <c r="M704" s="68"/>
    </row>
    <row r="705" spans="2:13" x14ac:dyDescent="0.25">
      <c r="C705" s="9" t="s">
        <v>134</v>
      </c>
      <c r="D705" s="74"/>
      <c r="E705" s="74"/>
      <c r="K705" s="79" t="e">
        <f>IF(HLOOKUP(D698,'Listen Daten'!$A$26:$T$31,6,0)="","",HLOOKUP(D698,'Listen Daten'!$A$26:$T$31,6,0))</f>
        <v>#N/A</v>
      </c>
      <c r="M705" s="68"/>
    </row>
    <row r="706" spans="2:13" x14ac:dyDescent="0.25">
      <c r="C706" s="9" t="s">
        <v>135</v>
      </c>
      <c r="D706" s="34"/>
      <c r="E706" s="34"/>
    </row>
    <row r="707" spans="2:13" s="14" customFormat="1" ht="7.5" customHeight="1" x14ac:dyDescent="0.25">
      <c r="B707" s="12"/>
      <c r="C707" s="12"/>
      <c r="D707" s="13"/>
      <c r="E707" s="13"/>
      <c r="F707" s="13"/>
      <c r="G707" s="12"/>
      <c r="H707" s="12"/>
      <c r="I707" s="9"/>
      <c r="J707" s="9"/>
    </row>
    <row r="708" spans="2:13" ht="7.5" customHeight="1" x14ac:dyDescent="0.25"/>
  </sheetData>
  <sheetProtection sheet="1" selectLockedCells="1"/>
  <mergeCells count="152">
    <mergeCell ref="D12:E12"/>
    <mergeCell ref="C6:H6"/>
    <mergeCell ref="F12:H12"/>
    <mergeCell ref="D8:H8"/>
    <mergeCell ref="D16:E16"/>
    <mergeCell ref="D26:E26"/>
    <mergeCell ref="F26:H26"/>
    <mergeCell ref="D30:E30"/>
    <mergeCell ref="D40:E40"/>
    <mergeCell ref="F40:H40"/>
    <mergeCell ref="D44:E44"/>
    <mergeCell ref="D68:E68"/>
    <mergeCell ref="F68:H68"/>
    <mergeCell ref="D54:E54"/>
    <mergeCell ref="F54:H54"/>
    <mergeCell ref="D58:E58"/>
    <mergeCell ref="D72:E72"/>
    <mergeCell ref="D82:E82"/>
    <mergeCell ref="F82:H82"/>
    <mergeCell ref="D86:E86"/>
    <mergeCell ref="D96:E96"/>
    <mergeCell ref="F96:H96"/>
    <mergeCell ref="D100:E100"/>
    <mergeCell ref="D110:E110"/>
    <mergeCell ref="F110:H110"/>
    <mergeCell ref="D114:E114"/>
    <mergeCell ref="D124:E124"/>
    <mergeCell ref="F124:H124"/>
    <mergeCell ref="D128:E128"/>
    <mergeCell ref="D138:E138"/>
    <mergeCell ref="F138:H138"/>
    <mergeCell ref="D142:E142"/>
    <mergeCell ref="D152:E152"/>
    <mergeCell ref="F152:H152"/>
    <mergeCell ref="D156:E156"/>
    <mergeCell ref="D166:E166"/>
    <mergeCell ref="F166:H166"/>
    <mergeCell ref="D170:E170"/>
    <mergeCell ref="D180:E180"/>
    <mergeCell ref="F180:H180"/>
    <mergeCell ref="D184:E184"/>
    <mergeCell ref="D194:E194"/>
    <mergeCell ref="F194:H194"/>
    <mergeCell ref="D198:E198"/>
    <mergeCell ref="D208:E208"/>
    <mergeCell ref="F208:H208"/>
    <mergeCell ref="D212:E212"/>
    <mergeCell ref="D222:E222"/>
    <mergeCell ref="F222:H222"/>
    <mergeCell ref="D226:E226"/>
    <mergeCell ref="D236:E236"/>
    <mergeCell ref="F236:H236"/>
    <mergeCell ref="D240:E240"/>
    <mergeCell ref="D250:E250"/>
    <mergeCell ref="F250:H250"/>
    <mergeCell ref="D254:E254"/>
    <mergeCell ref="D264:E264"/>
    <mergeCell ref="F264:H264"/>
    <mergeCell ref="D268:E268"/>
    <mergeCell ref="D278:E278"/>
    <mergeCell ref="F278:H278"/>
    <mergeCell ref="D282:E282"/>
    <mergeCell ref="D292:E292"/>
    <mergeCell ref="F292:H292"/>
    <mergeCell ref="D296:E296"/>
    <mergeCell ref="D306:E306"/>
    <mergeCell ref="F306:H306"/>
    <mergeCell ref="D310:E310"/>
    <mergeCell ref="D320:E320"/>
    <mergeCell ref="F320:H320"/>
    <mergeCell ref="D324:E324"/>
    <mergeCell ref="D334:E334"/>
    <mergeCell ref="F334:H334"/>
    <mergeCell ref="D338:E338"/>
    <mergeCell ref="D348:E348"/>
    <mergeCell ref="F348:H348"/>
    <mergeCell ref="D352:E352"/>
    <mergeCell ref="D362:E362"/>
    <mergeCell ref="F362:H362"/>
    <mergeCell ref="D366:E366"/>
    <mergeCell ref="D376:E376"/>
    <mergeCell ref="F376:H376"/>
    <mergeCell ref="D380:E380"/>
    <mergeCell ref="D390:E390"/>
    <mergeCell ref="F390:H390"/>
    <mergeCell ref="D394:E394"/>
    <mergeCell ref="D404:E404"/>
    <mergeCell ref="F404:H404"/>
    <mergeCell ref="D408:E408"/>
    <mergeCell ref="D418:E418"/>
    <mergeCell ref="F418:H418"/>
    <mergeCell ref="D422:E422"/>
    <mergeCell ref="D432:E432"/>
    <mergeCell ref="F432:H432"/>
    <mergeCell ref="D436:E436"/>
    <mergeCell ref="D446:E446"/>
    <mergeCell ref="F446:H446"/>
    <mergeCell ref="D450:E450"/>
    <mergeCell ref="D460:E460"/>
    <mergeCell ref="F460:H460"/>
    <mergeCell ref="D464:E464"/>
    <mergeCell ref="D474:E474"/>
    <mergeCell ref="F474:H474"/>
    <mergeCell ref="D478:E478"/>
    <mergeCell ref="D488:E488"/>
    <mergeCell ref="F488:H488"/>
    <mergeCell ref="D492:E492"/>
    <mergeCell ref="D502:E502"/>
    <mergeCell ref="F502:H502"/>
    <mergeCell ref="D506:E506"/>
    <mergeCell ref="D516:E516"/>
    <mergeCell ref="F516:H516"/>
    <mergeCell ref="D520:E520"/>
    <mergeCell ref="D530:E530"/>
    <mergeCell ref="F530:H530"/>
    <mergeCell ref="D534:E534"/>
    <mergeCell ref="D544:E544"/>
    <mergeCell ref="F544:H544"/>
    <mergeCell ref="D548:E548"/>
    <mergeCell ref="D558:E558"/>
    <mergeCell ref="F558:H558"/>
    <mergeCell ref="D562:E562"/>
    <mergeCell ref="D572:E572"/>
    <mergeCell ref="F572:H572"/>
    <mergeCell ref="D576:E576"/>
    <mergeCell ref="D586:E586"/>
    <mergeCell ref="F586:H586"/>
    <mergeCell ref="D590:E590"/>
    <mergeCell ref="D600:E600"/>
    <mergeCell ref="F600:H600"/>
    <mergeCell ref="D604:E604"/>
    <mergeCell ref="D614:E614"/>
    <mergeCell ref="F614:H614"/>
    <mergeCell ref="D618:E618"/>
    <mergeCell ref="D628:E628"/>
    <mergeCell ref="F628:H628"/>
    <mergeCell ref="D702:E702"/>
    <mergeCell ref="D660:E660"/>
    <mergeCell ref="D670:E670"/>
    <mergeCell ref="F670:H670"/>
    <mergeCell ref="D674:E674"/>
    <mergeCell ref="D684:E684"/>
    <mergeCell ref="F684:H684"/>
    <mergeCell ref="D632:E632"/>
    <mergeCell ref="D642:E642"/>
    <mergeCell ref="F642:H642"/>
    <mergeCell ref="D646:E646"/>
    <mergeCell ref="D656:E656"/>
    <mergeCell ref="F656:H656"/>
    <mergeCell ref="D688:E688"/>
    <mergeCell ref="D698:E698"/>
    <mergeCell ref="F698:H698"/>
  </mergeCells>
  <phoneticPr fontId="1" type="noConversion"/>
  <dataValidations count="5">
    <dataValidation type="list" allowBlank="1" showInputMessage="1" showErrorMessage="1" sqref="D14 D28 D42 D56 D70 D84 D98 D112 D126 D140 D154 D168 D182 D196 D210 D224 D238 D252 D266 D280 D294 D308 D322 D336 D350 D364 D378 D392 D406 D420 D434 D448 D462 D476 D490 D504 D518 D532 D546 D560 D574 D588 D602 D616 D630 D644 D658 D672 D686 D700" xr:uid="{9AA20C66-CF91-4997-8FDE-EEFB82382032}">
      <formula1>Ordnungszahl2</formula1>
    </dataValidation>
    <dataValidation type="list" allowBlank="1" showInputMessage="1" showErrorMessage="1" sqref="H21 H35 H49 H63 H77 H91 H105 H119 H133 H147 H161 H175 H189 H203 H217 H231 H245 H259 H273 H287 H301 H315 H329 H343 H357 H371 H385 H399 H413 H427 H441 H455 H469 H483 H497 H511 H525 H539 H553 H567 H581 H595 H609 H623 H637 H651 H665 H679 H693 H707" xr:uid="{954835ED-3289-44F3-8888-72D08A5F7A26}">
      <formula1>Veröffentlichung2</formula1>
    </dataValidation>
    <dataValidation type="list" allowBlank="1" showInputMessage="1" showErrorMessage="1" sqref="D12:E12 D26:E26 D40:E40 D54:E54 D68:E68 D82:E82 D96:E96 D110:E110 D124:E124 D138:E138 D152:E152 D166:E166 D180:E180 D194:E194 D208:E208 D222:E222 D236:E236 D250:E250 D264:E264 D278:E278 D292:E292 D306:E306 D320:E320 D334:E334 D348:E348 D362:E362 D376:E376 D390:E390 D404:E404 D418:E418 D432:E432 D446:E446 D460:E460 D474:E474 D488:E488 D502:E502 D516:E516 D530:E530 D544:E544 D558:E558 D572:E572 D586:E586 D600:E600 D614:E614 D628:E628 D642:E642 D656:E656 D670:E670 D684:E684 D698:E698" xr:uid="{4CD4D2A7-BA79-4FFD-A354-3C6F9308CDE4}">
      <formula1>AuswahlTeams</formula1>
    </dataValidation>
    <dataValidation type="list" allowBlank="1" showInputMessage="1" showErrorMessage="1" sqref="D674:E674 D30:E30 D44:E44 D58:E58 D72:E72 D86:E86 D100:E100 D114:E114 D128:E128 D142:E142 D156:E156 D170:E170 D184:E184 D198:E198 D212:E212 D226:E226 D240:E240 D254:E254 D268:E268 D282:E282 D296:E296 D310:E310 D324:E324 D338:E338 D352:E352 D366:E366 D380:E380 D394:E394 D408:E408 D422:E422 D436:E436 D450:E450 D464:E464 D478:E478 D492:E492 D506:E506 D520:E520 D534:E534 D548:E548 D562:E562 D576:E576 D590:E590 D604:E604 D618:E618 D632:E632 D646:E646 D660:E660" xr:uid="{38F1C717-8FC1-4CC6-AFDA-47AB2947A376}">
      <formula1>$K27:$K33</formula1>
    </dataValidation>
    <dataValidation type="list" allowBlank="1" showInputMessage="1" showErrorMessage="1" sqref="D688:E688 D702:E702 D16:E16" xr:uid="{BE90252A-0B1D-4959-8072-BC0635FB6E5C}">
      <formula1>$K14:$K19</formula1>
    </dataValidation>
  </dataValidations>
  <hyperlinks>
    <hyperlink ref="G1:J1" location="Startseite!A1" display="zurück zur Hauptseite" xr:uid="{5B59BAD0-4720-4E8E-BE22-843632B9C7D8}"/>
    <hyperlink ref="J3" location="'Pokal + SEN'!Drucktitel" display="nächste Seite (P+SEN)" xr:uid="{43CCF479-BF5A-45FD-8438-212AC13F1CB5}"/>
    <hyperlink ref="J5" location="'DSGVO SR Ausdruck'!A1" display="vorherige Seite" xr:uid="{D6FE0957-274B-41B3-B90E-4FBDDC032CBD}"/>
  </hyperlinks>
  <pageMargins left="0.31496062992125984" right="0.39370078740157483" top="0.78740157480314965" bottom="1.3779527559055118" header="0.39370078740157483" footer="0.51181102362204722"/>
  <pageSetup paperSize="9" scale="115" fitToHeight="0" orientation="portrait" blackAndWhite="1" r:id="rId1"/>
  <headerFooter alignWithMargins="0">
    <oddHeader>&amp;L&amp;22HBV-Meldebogen Saison 2026/27</oddHeader>
    <oddFooter>&amp;CSeite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9F67-99AD-4C23-8E1D-B4C904463AAF}">
  <dimension ref="A1:X178"/>
  <sheetViews>
    <sheetView showGridLines="0" topLeftCell="B1" zoomScaleNormal="100" workbookViewId="0">
      <selection activeCell="D12" sqref="D12:E12"/>
    </sheetView>
  </sheetViews>
  <sheetFormatPr baseColWidth="10" defaultColWidth="11.44140625" defaultRowHeight="15" x14ac:dyDescent="0.25"/>
  <cols>
    <col min="1" max="1" width="0" style="9" hidden="1" customWidth="1"/>
    <col min="2" max="2" width="4.33203125" style="9" customWidth="1"/>
    <col min="3" max="3" width="17.88671875" style="9" customWidth="1"/>
    <col min="4" max="5" width="11.44140625" style="9"/>
    <col min="6" max="6" width="18" style="9" customWidth="1"/>
    <col min="7" max="7" width="6.44140625" style="9" customWidth="1"/>
    <col min="8" max="8" width="14.6640625" style="9" customWidth="1"/>
    <col min="9" max="9" width="11.44140625" style="9"/>
    <col min="10" max="10" width="22.5546875" style="9" bestFit="1" customWidth="1"/>
    <col min="11" max="11" width="11.44140625" style="9"/>
    <col min="12" max="12" width="13.33203125" style="9" hidden="1" customWidth="1"/>
    <col min="13" max="13" width="11.44140625" style="9" hidden="1" customWidth="1"/>
    <col min="14" max="14" width="13.33203125" style="9" hidden="1" customWidth="1"/>
    <col min="15" max="24" width="11.44140625" style="9" hidden="1" customWidth="1"/>
    <col min="25" max="25" width="11.44140625" style="9" customWidth="1"/>
    <col min="26" max="16384" width="11.44140625" style="9"/>
  </cols>
  <sheetData>
    <row r="1" spans="1:24" x14ac:dyDescent="0.25">
      <c r="B1" s="2"/>
      <c r="C1" s="2"/>
      <c r="D1" s="2"/>
      <c r="E1" s="2"/>
      <c r="G1" s="21"/>
      <c r="J1" s="29" t="s">
        <v>117</v>
      </c>
    </row>
    <row r="2" spans="1:24" ht="7.5" customHeight="1" x14ac:dyDescent="0.25">
      <c r="B2" s="2"/>
      <c r="C2" s="2"/>
      <c r="D2" s="2"/>
      <c r="E2" s="2"/>
      <c r="G2" s="25"/>
      <c r="J2" s="18"/>
    </row>
    <row r="3" spans="1:24" x14ac:dyDescent="0.25">
      <c r="B3" s="2"/>
      <c r="C3" s="2"/>
      <c r="D3" s="2"/>
      <c r="E3" s="2"/>
      <c r="G3" s="8"/>
      <c r="J3" s="91" t="s">
        <v>386</v>
      </c>
    </row>
    <row r="4" spans="1:24" ht="7.5" customHeight="1" x14ac:dyDescent="0.25">
      <c r="B4" s="2"/>
      <c r="C4" s="2"/>
      <c r="D4" s="2"/>
      <c r="E4" s="2"/>
      <c r="G4" s="8"/>
      <c r="J4" s="16"/>
    </row>
    <row r="5" spans="1:24" x14ac:dyDescent="0.25">
      <c r="B5" s="2"/>
      <c r="C5" s="2"/>
      <c r="D5" s="2"/>
      <c r="E5" s="2"/>
      <c r="G5" s="8"/>
      <c r="J5" s="70" t="s">
        <v>119</v>
      </c>
    </row>
    <row r="6" spans="1:24" ht="15.6" x14ac:dyDescent="0.3">
      <c r="C6" s="135" t="s">
        <v>353</v>
      </c>
      <c r="D6" s="135"/>
      <c r="E6" s="135"/>
      <c r="F6" s="135"/>
      <c r="G6" s="135"/>
      <c r="H6" s="135"/>
    </row>
    <row r="7" spans="1:24" hidden="1" x14ac:dyDescent="0.25"/>
    <row r="8" spans="1:24" ht="28.2" x14ac:dyDescent="0.5">
      <c r="C8" s="9" t="s">
        <v>3</v>
      </c>
      <c r="D8" s="127" t="str">
        <f>IF('Allgemeine Daten'!C8="","",'Allgemeine Daten'!C8)</f>
        <v>Vereinskürzel gemäß HBV</v>
      </c>
      <c r="E8" s="127"/>
      <c r="F8" s="127"/>
      <c r="G8" s="127"/>
      <c r="H8" s="127"/>
    </row>
    <row r="9" spans="1:24" x14ac:dyDescent="0.25">
      <c r="A9" s="9">
        <v>1</v>
      </c>
      <c r="B9" s="9" t="str">
        <f>"Team "&amp;B8+1</f>
        <v>Team 1</v>
      </c>
    </row>
    <row r="10" spans="1:24" x14ac:dyDescent="0.25">
      <c r="C10" s="9" t="str">
        <f>IF(D12="","","Ansprechpartner = Erwachsenenspielbetrieb")</f>
        <v/>
      </c>
      <c r="U10" s="9" t="s">
        <v>22</v>
      </c>
      <c r="W10" s="9" t="s">
        <v>13</v>
      </c>
    </row>
    <row r="11" spans="1:24" x14ac:dyDescent="0.25">
      <c r="M11" s="9" t="s">
        <v>342</v>
      </c>
      <c r="N11" s="9" t="s">
        <v>345</v>
      </c>
      <c r="O11" s="9" t="s">
        <v>343</v>
      </c>
      <c r="P11" s="9" t="s">
        <v>344</v>
      </c>
      <c r="Q11" s="9" t="s">
        <v>4</v>
      </c>
      <c r="R11" s="9" t="s">
        <v>21</v>
      </c>
      <c r="S11" s="9" t="s">
        <v>106</v>
      </c>
      <c r="T11" s="9" t="s">
        <v>107</v>
      </c>
      <c r="U11" s="9" t="s">
        <v>11</v>
      </c>
      <c r="V11" s="9" t="s">
        <v>12</v>
      </c>
      <c r="W11" s="9" t="s">
        <v>11</v>
      </c>
      <c r="X11" s="9" t="s">
        <v>12</v>
      </c>
    </row>
    <row r="12" spans="1:24" ht="15.6" x14ac:dyDescent="0.3">
      <c r="C12" s="9" t="s">
        <v>337</v>
      </c>
      <c r="D12" s="133"/>
      <c r="E12" s="133"/>
      <c r="F12" s="134"/>
      <c r="G12" s="134"/>
      <c r="H12" s="134"/>
      <c r="L12" s="77" t="s">
        <v>338</v>
      </c>
      <c r="M12" s="9" t="str">
        <f>B9</f>
        <v>Team 1</v>
      </c>
      <c r="N12" s="68" t="str">
        <f>IF(D12="","",D12)</f>
        <v/>
      </c>
      <c r="O12" s="9" t="str">
        <f>IF(D12="","",$D$8)</f>
        <v/>
      </c>
      <c r="P12" s="9" t="str">
        <f>IF(D12="","",D12)</f>
        <v/>
      </c>
      <c r="Q12" s="9" t="str">
        <f>IF(D12="","",D14)</f>
        <v/>
      </c>
      <c r="R12" s="9" t="str">
        <f>IF(D12="","",D12)</f>
        <v/>
      </c>
      <c r="S12" s="9" t="str">
        <f>IF(D12="","",F20)</f>
        <v/>
      </c>
      <c r="T12" s="9" t="str">
        <f>IF(D12="","",C23)</f>
        <v/>
      </c>
      <c r="U12" s="9" t="str">
        <f>IF(D12="","",D17)</f>
        <v/>
      </c>
      <c r="V12" s="9" t="str">
        <f>IF(D12="","",E17)</f>
        <v/>
      </c>
      <c r="W12" s="9" t="str">
        <f>IF(D12="","",D18)</f>
        <v/>
      </c>
      <c r="X12" s="9" t="str">
        <f>IF(D12="","",E18)</f>
        <v/>
      </c>
    </row>
    <row r="13" spans="1:24" x14ac:dyDescent="0.25">
      <c r="L13" s="78" t="str">
        <f>IF(D12="","",HLOOKUP(D12,'Listen Daten'!$A$36:$Q$42,1,0))</f>
        <v/>
      </c>
      <c r="N13" s="68"/>
    </row>
    <row r="14" spans="1:24" x14ac:dyDescent="0.25">
      <c r="C14" s="9" t="s">
        <v>4</v>
      </c>
      <c r="D14" s="75"/>
      <c r="L14" s="78"/>
      <c r="N14" s="68"/>
    </row>
    <row r="15" spans="1:24" x14ac:dyDescent="0.25">
      <c r="L15" s="78" t="str">
        <f>IF(D12="","",HLOOKUP(D12,'Listen Daten'!$A$36:$Q$42,2,0))</f>
        <v/>
      </c>
      <c r="N15" s="68"/>
    </row>
    <row r="16" spans="1:24" x14ac:dyDescent="0.25">
      <c r="C16" s="9" t="s">
        <v>22</v>
      </c>
      <c r="D16" s="10" t="s">
        <v>11</v>
      </c>
      <c r="E16" s="10" t="s">
        <v>12</v>
      </c>
      <c r="L16" s="78" t="str">
        <f>IF(D12="","",HLOOKUP(D12,'Listen Daten'!$A$36:$Q$42,3,0))</f>
        <v/>
      </c>
      <c r="N16" s="68"/>
    </row>
    <row r="17" spans="1:24" x14ac:dyDescent="0.25">
      <c r="C17" s="9" t="s">
        <v>134</v>
      </c>
      <c r="D17" s="74"/>
      <c r="E17" s="74"/>
      <c r="L17" s="78" t="str">
        <f>IF(D12="","",HLOOKUP(D12,'Listen Daten'!$A$36:$Q$42,4,0))</f>
        <v/>
      </c>
      <c r="N17" s="68"/>
    </row>
    <row r="18" spans="1:24" x14ac:dyDescent="0.25">
      <c r="C18" s="9" t="s">
        <v>135</v>
      </c>
      <c r="D18" s="34"/>
      <c r="E18" s="34"/>
      <c r="L18" s="78" t="str">
        <f>IF(D12="","",HLOOKUP(D12,'Listen Daten'!$A$36:$Q$42,5,0))</f>
        <v/>
      </c>
      <c r="N18" s="68"/>
    </row>
    <row r="19" spans="1:24" x14ac:dyDescent="0.25">
      <c r="L19" s="78" t="str">
        <f>IF(D12="","",HLOOKUP(D12,'Listen Daten'!$A$36:$Q$42,6,0))</f>
        <v/>
      </c>
      <c r="N19" s="68"/>
    </row>
    <row r="20" spans="1:24" x14ac:dyDescent="0.25">
      <c r="C20" s="2" t="s">
        <v>39</v>
      </c>
      <c r="D20" s="2"/>
      <c r="E20" s="2"/>
      <c r="F20" s="129"/>
      <c r="G20" s="129"/>
      <c r="L20" s="79" t="str">
        <f>IF(D12="","",HLOOKUP(D12,'Listen Daten'!$A$36:$Q$42,7,0))</f>
        <v/>
      </c>
    </row>
    <row r="22" spans="1:24" x14ac:dyDescent="0.25">
      <c r="C22" s="2" t="s">
        <v>35</v>
      </c>
      <c r="D22" s="2"/>
      <c r="E22" s="2"/>
      <c r="F22" s="2"/>
    </row>
    <row r="23" spans="1:24" x14ac:dyDescent="0.25">
      <c r="C23" s="125"/>
      <c r="D23" s="125"/>
      <c r="E23" s="125"/>
      <c r="F23" s="125"/>
    </row>
    <row r="24" spans="1:24" s="14" customFormat="1" ht="7.5" customHeight="1" x14ac:dyDescent="0.25">
      <c r="B24" s="12"/>
      <c r="C24" s="12"/>
      <c r="D24" s="13"/>
      <c r="E24" s="13"/>
      <c r="F24" s="13"/>
      <c r="G24" s="12"/>
      <c r="H24" s="12"/>
      <c r="I24" s="9"/>
      <c r="J24" s="9"/>
    </row>
    <row r="25" spans="1:24" ht="7.5" customHeight="1" x14ac:dyDescent="0.25"/>
    <row r="26" spans="1:24" x14ac:dyDescent="0.25">
      <c r="A26" s="9">
        <f>A9+1</f>
        <v>2</v>
      </c>
      <c r="B26" s="9" t="str">
        <f>"Team "&amp;A26</f>
        <v>Team 2</v>
      </c>
    </row>
    <row r="27" spans="1:24" x14ac:dyDescent="0.25">
      <c r="C27" s="9" t="str">
        <f>IF(D29="","","Ansprechpartner = Erwachsenenspielbetrieb")</f>
        <v/>
      </c>
      <c r="U27" s="9" t="s">
        <v>22</v>
      </c>
      <c r="W27" s="9" t="s">
        <v>13</v>
      </c>
    </row>
    <row r="28" spans="1:24" x14ac:dyDescent="0.25">
      <c r="M28" s="9" t="s">
        <v>342</v>
      </c>
      <c r="N28" s="9" t="s">
        <v>345</v>
      </c>
      <c r="O28" s="9" t="s">
        <v>343</v>
      </c>
      <c r="P28" s="9" t="s">
        <v>344</v>
      </c>
      <c r="Q28" s="9" t="s">
        <v>4</v>
      </c>
      <c r="R28" s="9" t="s">
        <v>21</v>
      </c>
      <c r="S28" s="9" t="s">
        <v>106</v>
      </c>
      <c r="T28" s="9" t="s">
        <v>107</v>
      </c>
      <c r="U28" s="9" t="s">
        <v>11</v>
      </c>
      <c r="V28" s="9" t="s">
        <v>12</v>
      </c>
      <c r="W28" s="9" t="s">
        <v>11</v>
      </c>
      <c r="X28" s="9" t="s">
        <v>12</v>
      </c>
    </row>
    <row r="29" spans="1:24" ht="15.6" x14ac:dyDescent="0.3">
      <c r="C29" s="9" t="s">
        <v>337</v>
      </c>
      <c r="D29" s="133"/>
      <c r="E29" s="133"/>
      <c r="F29" s="134"/>
      <c r="G29" s="134"/>
      <c r="H29" s="134"/>
      <c r="L29" s="77" t="s">
        <v>338</v>
      </c>
      <c r="M29" s="9" t="str">
        <f>B26</f>
        <v>Team 2</v>
      </c>
      <c r="N29" s="68" t="str">
        <f>IF(D29="","",D29)</f>
        <v/>
      </c>
      <c r="O29" s="9" t="str">
        <f>IF(D29="","",$D$8)</f>
        <v/>
      </c>
      <c r="P29" s="9" t="str">
        <f>IF(D29="","",D29)</f>
        <v/>
      </c>
      <c r="Q29" s="9" t="str">
        <f>IF(D29="","",D31)</f>
        <v/>
      </c>
      <c r="R29" s="9" t="str">
        <f>IF(D29="","",D29)</f>
        <v/>
      </c>
      <c r="S29" s="9" t="str">
        <f>IF(D29="","",F37)</f>
        <v/>
      </c>
      <c r="T29" s="9" t="str">
        <f>IF(D29="","",C40)</f>
        <v/>
      </c>
      <c r="U29" s="9" t="str">
        <f>IF(D29="","",D34)</f>
        <v/>
      </c>
      <c r="V29" s="9" t="str">
        <f>IF(D29="","",E34)</f>
        <v/>
      </c>
      <c r="W29" s="9" t="str">
        <f>IF(D29="","",D35)</f>
        <v/>
      </c>
      <c r="X29" s="9" t="str">
        <f>IF(D29="","",E35)</f>
        <v/>
      </c>
    </row>
    <row r="30" spans="1:24" x14ac:dyDescent="0.25">
      <c r="L30" s="78" t="str">
        <f>IF(D29="","",HLOOKUP(D29,'Listen Daten'!$A$36:$Q$42,1,0))</f>
        <v/>
      </c>
      <c r="N30" s="68"/>
    </row>
    <row r="31" spans="1:24" x14ac:dyDescent="0.25">
      <c r="C31" s="9" t="s">
        <v>4</v>
      </c>
      <c r="D31" s="75"/>
      <c r="L31" s="78"/>
      <c r="N31" s="68"/>
    </row>
    <row r="32" spans="1:24" x14ac:dyDescent="0.25">
      <c r="L32" s="78" t="str">
        <f>IF(D29="","",HLOOKUP(D29,'Listen Daten'!$A$36:$Q$42,2,0))</f>
        <v/>
      </c>
      <c r="N32" s="68"/>
    </row>
    <row r="33" spans="1:24" x14ac:dyDescent="0.25">
      <c r="C33" s="9" t="s">
        <v>22</v>
      </c>
      <c r="D33" s="10" t="s">
        <v>11</v>
      </c>
      <c r="E33" s="10" t="s">
        <v>12</v>
      </c>
      <c r="L33" s="78" t="str">
        <f>IF(D29="","",HLOOKUP(D29,'Listen Daten'!$A$36:$Q$42,3,0))</f>
        <v/>
      </c>
      <c r="N33" s="68"/>
    </row>
    <row r="34" spans="1:24" x14ac:dyDescent="0.25">
      <c r="C34" s="9" t="s">
        <v>134</v>
      </c>
      <c r="D34" s="74"/>
      <c r="E34" s="74"/>
      <c r="L34" s="78" t="str">
        <f>IF(D29="","",HLOOKUP(D29,'Listen Daten'!$A$36:$Q$42,4,0))</f>
        <v/>
      </c>
      <c r="N34" s="68"/>
    </row>
    <row r="35" spans="1:24" x14ac:dyDescent="0.25">
      <c r="C35" s="9" t="s">
        <v>135</v>
      </c>
      <c r="D35" s="34"/>
      <c r="E35" s="34"/>
      <c r="L35" s="78" t="str">
        <f>IF(D29="","",HLOOKUP(D29,'Listen Daten'!$A$36:$Q$42,5,0))</f>
        <v/>
      </c>
      <c r="N35" s="68"/>
    </row>
    <row r="36" spans="1:24" x14ac:dyDescent="0.25">
      <c r="L36" s="78" t="str">
        <f>IF(D29="","",HLOOKUP(D29,'Listen Daten'!$A$36:$Q$42,6,0))</f>
        <v/>
      </c>
      <c r="N36" s="68"/>
    </row>
    <row r="37" spans="1:24" x14ac:dyDescent="0.25">
      <c r="C37" s="2" t="s">
        <v>39</v>
      </c>
      <c r="D37" s="2"/>
      <c r="E37" s="2"/>
      <c r="F37" s="129"/>
      <c r="G37" s="129"/>
      <c r="L37" s="79" t="str">
        <f>IF(D29="","",HLOOKUP(D29,'Listen Daten'!$A$36:$Q$42,7,0))</f>
        <v/>
      </c>
    </row>
    <row r="39" spans="1:24" x14ac:dyDescent="0.25">
      <c r="C39" s="2" t="s">
        <v>35</v>
      </c>
      <c r="D39" s="2"/>
      <c r="E39" s="2"/>
      <c r="F39" s="2"/>
    </row>
    <row r="40" spans="1:24" x14ac:dyDescent="0.25">
      <c r="C40" s="125"/>
      <c r="D40" s="125"/>
      <c r="E40" s="125"/>
      <c r="F40" s="125"/>
    </row>
    <row r="41" spans="1:24" s="14" customFormat="1" ht="7.5" customHeight="1" x14ac:dyDescent="0.25">
      <c r="B41" s="12"/>
      <c r="C41" s="12"/>
      <c r="D41" s="13"/>
      <c r="E41" s="13"/>
      <c r="F41" s="13"/>
      <c r="G41" s="12"/>
      <c r="H41" s="12"/>
      <c r="I41" s="9"/>
      <c r="J41" s="9"/>
    </row>
    <row r="42" spans="1:24" ht="7.5" customHeight="1" x14ac:dyDescent="0.25"/>
    <row r="43" spans="1:24" x14ac:dyDescent="0.25">
      <c r="A43" s="9">
        <f>A26+1</f>
        <v>3</v>
      </c>
      <c r="B43" s="9" t="str">
        <f>"Team "&amp;A43</f>
        <v>Team 3</v>
      </c>
    </row>
    <row r="44" spans="1:24" x14ac:dyDescent="0.25">
      <c r="C44" s="9" t="str">
        <f>IF(D46="","","Ansprechpartner = Erwachsenenspielbetrieb")</f>
        <v/>
      </c>
      <c r="U44" s="9" t="s">
        <v>22</v>
      </c>
      <c r="W44" s="9" t="s">
        <v>13</v>
      </c>
    </row>
    <row r="45" spans="1:24" x14ac:dyDescent="0.25">
      <c r="M45" s="9" t="s">
        <v>342</v>
      </c>
      <c r="N45" s="9" t="s">
        <v>345</v>
      </c>
      <c r="O45" s="9" t="s">
        <v>343</v>
      </c>
      <c r="P45" s="9" t="s">
        <v>344</v>
      </c>
      <c r="Q45" s="9" t="s">
        <v>4</v>
      </c>
      <c r="R45" s="9" t="s">
        <v>21</v>
      </c>
      <c r="S45" s="9" t="s">
        <v>106</v>
      </c>
      <c r="T45" s="9" t="s">
        <v>107</v>
      </c>
      <c r="U45" s="9" t="s">
        <v>11</v>
      </c>
      <c r="V45" s="9" t="s">
        <v>12</v>
      </c>
      <c r="W45" s="9" t="s">
        <v>11</v>
      </c>
      <c r="X45" s="9" t="s">
        <v>12</v>
      </c>
    </row>
    <row r="46" spans="1:24" ht="15.6" x14ac:dyDescent="0.3">
      <c r="C46" s="9" t="s">
        <v>337</v>
      </c>
      <c r="D46" s="133"/>
      <c r="E46" s="133"/>
      <c r="F46" s="134"/>
      <c r="G46" s="134"/>
      <c r="H46" s="134"/>
      <c r="L46" s="77" t="s">
        <v>338</v>
      </c>
      <c r="M46" s="9" t="str">
        <f>B43</f>
        <v>Team 3</v>
      </c>
      <c r="N46" s="68" t="str">
        <f>IF(D46="","",D46)</f>
        <v/>
      </c>
      <c r="O46" s="9" t="str">
        <f>IF(D46="","",$D$8)</f>
        <v/>
      </c>
      <c r="P46" s="9" t="str">
        <f>IF(D46="","",D46)</f>
        <v/>
      </c>
      <c r="Q46" s="9" t="str">
        <f>IF(D46="","",D48)</f>
        <v/>
      </c>
      <c r="R46" s="9" t="str">
        <f>IF(D46="","",D46)</f>
        <v/>
      </c>
      <c r="S46" s="9" t="str">
        <f>IF(D46="","",F54)</f>
        <v/>
      </c>
      <c r="T46" s="9" t="str">
        <f>IF(D46="","",C57)</f>
        <v/>
      </c>
      <c r="U46" s="9" t="str">
        <f>IF(D46="","",D51)</f>
        <v/>
      </c>
      <c r="V46" s="9" t="str">
        <f>IF(D46="","",E51)</f>
        <v/>
      </c>
      <c r="W46" s="9" t="str">
        <f>IF(D46="","",D52)</f>
        <v/>
      </c>
      <c r="X46" s="9" t="str">
        <f>IF(D46="","",E52)</f>
        <v/>
      </c>
    </row>
    <row r="47" spans="1:24" x14ac:dyDescent="0.25">
      <c r="L47" s="78" t="str">
        <f>IF(D46="","",HLOOKUP(D46,'Listen Daten'!$A$36:$Q$42,1,0))</f>
        <v/>
      </c>
      <c r="N47" s="68"/>
    </row>
    <row r="48" spans="1:24" x14ac:dyDescent="0.25">
      <c r="C48" s="9" t="s">
        <v>4</v>
      </c>
      <c r="D48" s="75"/>
      <c r="L48" s="78"/>
      <c r="N48" s="68"/>
    </row>
    <row r="49" spans="1:24" x14ac:dyDescent="0.25">
      <c r="L49" s="78" t="str">
        <f>IF(D46="","",HLOOKUP(D46,'Listen Daten'!$A$36:$Q$42,2,0))</f>
        <v/>
      </c>
      <c r="N49" s="68"/>
    </row>
    <row r="50" spans="1:24" x14ac:dyDescent="0.25">
      <c r="C50" s="9" t="s">
        <v>22</v>
      </c>
      <c r="D50" s="10" t="s">
        <v>11</v>
      </c>
      <c r="E50" s="10" t="s">
        <v>12</v>
      </c>
      <c r="L50" s="78" t="str">
        <f>IF(D46="","",HLOOKUP(D46,'Listen Daten'!$A$36:$Q$42,3,0))</f>
        <v/>
      </c>
      <c r="N50" s="68"/>
    </row>
    <row r="51" spans="1:24" x14ac:dyDescent="0.25">
      <c r="C51" s="9" t="s">
        <v>134</v>
      </c>
      <c r="D51" s="74"/>
      <c r="E51" s="74"/>
      <c r="L51" s="78" t="str">
        <f>IF(D46="","",HLOOKUP(D46,'Listen Daten'!$A$36:$Q$42,4,0))</f>
        <v/>
      </c>
      <c r="N51" s="68"/>
    </row>
    <row r="52" spans="1:24" x14ac:dyDescent="0.25">
      <c r="C52" s="9" t="s">
        <v>135</v>
      </c>
      <c r="D52" s="34"/>
      <c r="E52" s="34"/>
      <c r="L52" s="78" t="str">
        <f>IF(D46="","",HLOOKUP(D46,'Listen Daten'!$A$36:$Q$42,5,0))</f>
        <v/>
      </c>
      <c r="N52" s="68"/>
    </row>
    <row r="53" spans="1:24" x14ac:dyDescent="0.25">
      <c r="L53" s="78" t="str">
        <f>IF(D46="","",HLOOKUP(D46,'Listen Daten'!$A$36:$Q$42,6,0))</f>
        <v/>
      </c>
      <c r="N53" s="68"/>
    </row>
    <row r="54" spans="1:24" x14ac:dyDescent="0.25">
      <c r="C54" s="2" t="s">
        <v>39</v>
      </c>
      <c r="D54" s="2"/>
      <c r="E54" s="2"/>
      <c r="F54" s="129"/>
      <c r="G54" s="129"/>
      <c r="L54" s="79" t="str">
        <f>IF(D46="","",HLOOKUP(D46,'Listen Daten'!$A$36:$Q$42,7,0))</f>
        <v/>
      </c>
    </row>
    <row r="56" spans="1:24" x14ac:dyDescent="0.25">
      <c r="C56" s="2" t="s">
        <v>35</v>
      </c>
      <c r="D56" s="2"/>
      <c r="E56" s="2"/>
      <c r="F56" s="2"/>
    </row>
    <row r="57" spans="1:24" x14ac:dyDescent="0.25">
      <c r="C57" s="125"/>
      <c r="D57" s="125"/>
      <c r="E57" s="125"/>
      <c r="F57" s="125"/>
    </row>
    <row r="58" spans="1:24" s="14" customFormat="1" ht="7.5" customHeight="1" x14ac:dyDescent="0.25">
      <c r="B58" s="12"/>
      <c r="C58" s="12"/>
      <c r="D58" s="13"/>
      <c r="E58" s="13"/>
      <c r="F58" s="13"/>
      <c r="G58" s="12"/>
      <c r="H58" s="12"/>
      <c r="I58" s="9"/>
      <c r="J58" s="9"/>
    </row>
    <row r="59" spans="1:24" ht="7.5" customHeight="1" x14ac:dyDescent="0.25"/>
    <row r="60" spans="1:24" x14ac:dyDescent="0.25">
      <c r="A60" s="9">
        <f>A43+1</f>
        <v>4</v>
      </c>
      <c r="B60" s="9" t="str">
        <f>"Team "&amp;A60</f>
        <v>Team 4</v>
      </c>
    </row>
    <row r="61" spans="1:24" x14ac:dyDescent="0.25">
      <c r="C61" s="9" t="str">
        <f>IF(D63="","","Ansprechpartner = Erwachsenenspielbetrieb")</f>
        <v/>
      </c>
      <c r="U61" s="9" t="s">
        <v>22</v>
      </c>
      <c r="W61" s="9" t="s">
        <v>13</v>
      </c>
    </row>
    <row r="62" spans="1:24" x14ac:dyDescent="0.25">
      <c r="M62" s="9" t="s">
        <v>342</v>
      </c>
      <c r="N62" s="9" t="s">
        <v>345</v>
      </c>
      <c r="O62" s="9" t="s">
        <v>343</v>
      </c>
      <c r="P62" s="9" t="s">
        <v>344</v>
      </c>
      <c r="Q62" s="9" t="s">
        <v>4</v>
      </c>
      <c r="R62" s="9" t="s">
        <v>21</v>
      </c>
      <c r="S62" s="9" t="s">
        <v>106</v>
      </c>
      <c r="T62" s="9" t="s">
        <v>107</v>
      </c>
      <c r="U62" s="9" t="s">
        <v>11</v>
      </c>
      <c r="V62" s="9" t="s">
        <v>12</v>
      </c>
      <c r="W62" s="9" t="s">
        <v>11</v>
      </c>
      <c r="X62" s="9" t="s">
        <v>12</v>
      </c>
    </row>
    <row r="63" spans="1:24" ht="15.6" x14ac:dyDescent="0.3">
      <c r="C63" s="9" t="s">
        <v>337</v>
      </c>
      <c r="D63" s="133"/>
      <c r="E63" s="133"/>
      <c r="F63" s="134"/>
      <c r="G63" s="134"/>
      <c r="H63" s="134"/>
      <c r="L63" s="77" t="s">
        <v>338</v>
      </c>
      <c r="M63" s="9" t="str">
        <f>B60</f>
        <v>Team 4</v>
      </c>
      <c r="N63" s="68" t="str">
        <f>IF(D63="","",D63)</f>
        <v/>
      </c>
      <c r="O63" s="9" t="str">
        <f>IF(D63="","",$D$8)</f>
        <v/>
      </c>
      <c r="P63" s="9" t="str">
        <f>IF(D63="","",D63)</f>
        <v/>
      </c>
      <c r="Q63" s="9" t="str">
        <f>IF(D63="","",D65)</f>
        <v/>
      </c>
      <c r="R63" s="9" t="str">
        <f>IF(D63="","",D63)</f>
        <v/>
      </c>
      <c r="S63" s="9" t="str">
        <f>IF(D63="","",F71)</f>
        <v/>
      </c>
      <c r="T63" s="9" t="str">
        <f>IF(D63="","",C74)</f>
        <v/>
      </c>
      <c r="U63" s="9" t="str">
        <f>IF(D63="","",D68)</f>
        <v/>
      </c>
      <c r="V63" s="9" t="str">
        <f>IF(D63="","",E68)</f>
        <v/>
      </c>
      <c r="W63" s="9" t="str">
        <f>IF(D63="","",D69)</f>
        <v/>
      </c>
      <c r="X63" s="9" t="str">
        <f>IF(D63="","",E69)</f>
        <v/>
      </c>
    </row>
    <row r="64" spans="1:24" x14ac:dyDescent="0.25">
      <c r="L64" s="78" t="str">
        <f>IF(D63="","",HLOOKUP(D63,'Listen Daten'!$A$36:$Q$42,1,0))</f>
        <v/>
      </c>
      <c r="N64" s="68"/>
    </row>
    <row r="65" spans="1:24" x14ac:dyDescent="0.25">
      <c r="C65" s="9" t="s">
        <v>4</v>
      </c>
      <c r="D65" s="75"/>
      <c r="L65" s="78"/>
      <c r="N65" s="68"/>
    </row>
    <row r="66" spans="1:24" x14ac:dyDescent="0.25">
      <c r="L66" s="78" t="str">
        <f>IF(D63="","",HLOOKUP(D63,'Listen Daten'!$A$36:$Q$42,2,0))</f>
        <v/>
      </c>
      <c r="N66" s="68"/>
    </row>
    <row r="67" spans="1:24" x14ac:dyDescent="0.25">
      <c r="C67" s="9" t="s">
        <v>22</v>
      </c>
      <c r="D67" s="10" t="s">
        <v>11</v>
      </c>
      <c r="E67" s="10" t="s">
        <v>12</v>
      </c>
      <c r="L67" s="78" t="str">
        <f>IF(D63="","",HLOOKUP(D63,'Listen Daten'!$A$36:$Q$42,3,0))</f>
        <v/>
      </c>
      <c r="N67" s="68"/>
    </row>
    <row r="68" spans="1:24" x14ac:dyDescent="0.25">
      <c r="C68" s="9" t="s">
        <v>134</v>
      </c>
      <c r="D68" s="74"/>
      <c r="E68" s="74"/>
      <c r="L68" s="78" t="str">
        <f>IF(D63="","",HLOOKUP(D63,'Listen Daten'!$A$36:$Q$42,4,0))</f>
        <v/>
      </c>
      <c r="N68" s="68"/>
    </row>
    <row r="69" spans="1:24" x14ac:dyDescent="0.25">
      <c r="C69" s="9" t="s">
        <v>135</v>
      </c>
      <c r="D69" s="34"/>
      <c r="E69" s="34"/>
      <c r="L69" s="78" t="str">
        <f>IF(D63="","",HLOOKUP(D63,'Listen Daten'!$A$36:$Q$42,5,0))</f>
        <v/>
      </c>
      <c r="N69" s="68"/>
    </row>
    <row r="70" spans="1:24" x14ac:dyDescent="0.25">
      <c r="L70" s="78" t="str">
        <f>IF(D63="","",HLOOKUP(D63,'Listen Daten'!$A$36:$Q$42,6,0))</f>
        <v/>
      </c>
      <c r="N70" s="68"/>
    </row>
    <row r="71" spans="1:24" x14ac:dyDescent="0.25">
      <c r="C71" s="2" t="s">
        <v>39</v>
      </c>
      <c r="D71" s="2"/>
      <c r="E71" s="2"/>
      <c r="F71" s="129"/>
      <c r="G71" s="129"/>
      <c r="L71" s="79" t="str">
        <f>IF(D63="","",HLOOKUP(D63,'Listen Daten'!$A$36:$Q$42,7,0))</f>
        <v/>
      </c>
    </row>
    <row r="73" spans="1:24" x14ac:dyDescent="0.25">
      <c r="C73" s="2" t="s">
        <v>35</v>
      </c>
      <c r="D73" s="2"/>
      <c r="E73" s="2"/>
      <c r="F73" s="2"/>
    </row>
    <row r="74" spans="1:24" x14ac:dyDescent="0.25">
      <c r="C74" s="125"/>
      <c r="D74" s="125"/>
      <c r="E74" s="125"/>
      <c r="F74" s="125"/>
    </row>
    <row r="75" spans="1:24" s="14" customFormat="1" ht="7.5" customHeight="1" x14ac:dyDescent="0.25">
      <c r="B75" s="12"/>
      <c r="C75" s="12"/>
      <c r="D75" s="13"/>
      <c r="E75" s="13"/>
      <c r="F75" s="13"/>
      <c r="G75" s="12"/>
      <c r="H75" s="12"/>
      <c r="I75" s="9"/>
      <c r="J75" s="9"/>
    </row>
    <row r="76" spans="1:24" ht="7.5" customHeight="1" x14ac:dyDescent="0.25"/>
    <row r="77" spans="1:24" x14ac:dyDescent="0.25">
      <c r="A77" s="9">
        <f>A60+1</f>
        <v>5</v>
      </c>
      <c r="B77" s="9" t="str">
        <f>"Team "&amp;A77</f>
        <v>Team 5</v>
      </c>
    </row>
    <row r="78" spans="1:24" x14ac:dyDescent="0.25">
      <c r="C78" s="9" t="str">
        <f>IF(D80="","","Ansprechpartner = Erwachsenenspielbetrieb")</f>
        <v/>
      </c>
      <c r="U78" s="9" t="s">
        <v>22</v>
      </c>
      <c r="W78" s="9" t="s">
        <v>13</v>
      </c>
    </row>
    <row r="79" spans="1:24" x14ac:dyDescent="0.25">
      <c r="M79" s="9" t="s">
        <v>342</v>
      </c>
      <c r="N79" s="9" t="s">
        <v>345</v>
      </c>
      <c r="O79" s="9" t="s">
        <v>343</v>
      </c>
      <c r="P79" s="9" t="s">
        <v>344</v>
      </c>
      <c r="Q79" s="9" t="s">
        <v>4</v>
      </c>
      <c r="R79" s="9" t="s">
        <v>21</v>
      </c>
      <c r="S79" s="9" t="s">
        <v>106</v>
      </c>
      <c r="T79" s="9" t="s">
        <v>107</v>
      </c>
      <c r="U79" s="9" t="s">
        <v>11</v>
      </c>
      <c r="V79" s="9" t="s">
        <v>12</v>
      </c>
      <c r="W79" s="9" t="s">
        <v>11</v>
      </c>
      <c r="X79" s="9" t="s">
        <v>12</v>
      </c>
    </row>
    <row r="80" spans="1:24" ht="15.6" x14ac:dyDescent="0.3">
      <c r="C80" s="9" t="s">
        <v>337</v>
      </c>
      <c r="D80" s="133"/>
      <c r="E80" s="133"/>
      <c r="F80" s="134"/>
      <c r="G80" s="134"/>
      <c r="H80" s="134"/>
      <c r="L80" s="77" t="s">
        <v>338</v>
      </c>
      <c r="M80" s="9" t="str">
        <f>B77</f>
        <v>Team 5</v>
      </c>
      <c r="N80" s="68" t="str">
        <f>IF(D80="","",D80)</f>
        <v/>
      </c>
      <c r="O80" s="9" t="str">
        <f>IF(D80="","",$D$8)</f>
        <v/>
      </c>
      <c r="P80" s="9" t="str">
        <f>IF(D80="","",D80)</f>
        <v/>
      </c>
      <c r="Q80" s="9" t="str">
        <f>IF(D80="","",D82)</f>
        <v/>
      </c>
      <c r="R80" s="9" t="str">
        <f>IF(D80="","",D80)</f>
        <v/>
      </c>
      <c r="S80" s="9" t="str">
        <f>IF(D80="","",F88)</f>
        <v/>
      </c>
      <c r="T80" s="9" t="str">
        <f>IF(D80="","",C91)</f>
        <v/>
      </c>
      <c r="U80" s="9" t="str">
        <f>IF(D80="","",D85)</f>
        <v/>
      </c>
      <c r="V80" s="9" t="str">
        <f>IF(D80="","",E85)</f>
        <v/>
      </c>
      <c r="W80" s="9" t="str">
        <f>IF(D80="","",D86)</f>
        <v/>
      </c>
      <c r="X80" s="9" t="str">
        <f>IF(D80="","",E86)</f>
        <v/>
      </c>
    </row>
    <row r="81" spans="1:24" x14ac:dyDescent="0.25">
      <c r="L81" s="78" t="str">
        <f>IF(D80="","",HLOOKUP(D80,'Listen Daten'!$A$36:$Q$42,1,0))</f>
        <v/>
      </c>
      <c r="N81" s="68"/>
    </row>
    <row r="82" spans="1:24" x14ac:dyDescent="0.25">
      <c r="C82" s="9" t="s">
        <v>4</v>
      </c>
      <c r="D82" s="75"/>
      <c r="L82" s="78"/>
      <c r="N82" s="68"/>
    </row>
    <row r="83" spans="1:24" x14ac:dyDescent="0.25">
      <c r="L83" s="78" t="str">
        <f>IF(D80="","",HLOOKUP(D80,'Listen Daten'!$A$36:$Q$42,2,0))</f>
        <v/>
      </c>
      <c r="N83" s="68"/>
    </row>
    <row r="84" spans="1:24" x14ac:dyDescent="0.25">
      <c r="C84" s="9" t="s">
        <v>22</v>
      </c>
      <c r="D84" s="10" t="s">
        <v>11</v>
      </c>
      <c r="E84" s="10" t="s">
        <v>12</v>
      </c>
      <c r="L84" s="78" t="str">
        <f>IF(D80="","",HLOOKUP(D80,'Listen Daten'!$A$36:$Q$42,3,0))</f>
        <v/>
      </c>
      <c r="N84" s="68"/>
    </row>
    <row r="85" spans="1:24" x14ac:dyDescent="0.25">
      <c r="C85" s="9" t="s">
        <v>134</v>
      </c>
      <c r="D85" s="74"/>
      <c r="E85" s="74"/>
      <c r="L85" s="78" t="str">
        <f>IF(D80="","",HLOOKUP(D80,'Listen Daten'!$A$36:$Q$42,4,0))</f>
        <v/>
      </c>
      <c r="N85" s="68"/>
    </row>
    <row r="86" spans="1:24" x14ac:dyDescent="0.25">
      <c r="C86" s="9" t="s">
        <v>135</v>
      </c>
      <c r="D86" s="34"/>
      <c r="E86" s="34"/>
      <c r="L86" s="78" t="str">
        <f>IF(D80="","",HLOOKUP(D80,'Listen Daten'!$A$36:$Q$42,5,0))</f>
        <v/>
      </c>
      <c r="N86" s="68"/>
    </row>
    <row r="87" spans="1:24" x14ac:dyDescent="0.25">
      <c r="L87" s="78" t="str">
        <f>IF(D80="","",HLOOKUP(D80,'Listen Daten'!$A$36:$Q$42,6,0))</f>
        <v/>
      </c>
      <c r="N87" s="68"/>
    </row>
    <row r="88" spans="1:24" x14ac:dyDescent="0.25">
      <c r="C88" s="2" t="s">
        <v>39</v>
      </c>
      <c r="D88" s="2"/>
      <c r="E88" s="2"/>
      <c r="F88" s="129"/>
      <c r="G88" s="129"/>
      <c r="L88" s="79" t="str">
        <f>IF(D80="","",HLOOKUP(D80,'Listen Daten'!$A$36:$Q$42,7,0))</f>
        <v/>
      </c>
    </row>
    <row r="90" spans="1:24" x14ac:dyDescent="0.25">
      <c r="C90" s="2" t="s">
        <v>35</v>
      </c>
      <c r="D90" s="2"/>
      <c r="E90" s="2"/>
      <c r="F90" s="2"/>
    </row>
    <row r="91" spans="1:24" x14ac:dyDescent="0.25">
      <c r="C91" s="125"/>
      <c r="D91" s="125"/>
      <c r="E91" s="125"/>
      <c r="F91" s="125"/>
    </row>
    <row r="92" spans="1:24" s="14" customFormat="1" ht="7.5" customHeight="1" x14ac:dyDescent="0.25">
      <c r="B92" s="12"/>
      <c r="C92" s="12"/>
      <c r="D92" s="13"/>
      <c r="E92" s="13"/>
      <c r="F92" s="13"/>
      <c r="G92" s="12"/>
      <c r="H92" s="12"/>
      <c r="I92" s="9"/>
      <c r="J92" s="9"/>
    </row>
    <row r="93" spans="1:24" ht="7.5" customHeight="1" x14ac:dyDescent="0.25"/>
    <row r="94" spans="1:24" x14ac:dyDescent="0.25">
      <c r="A94" s="9">
        <f>A77+1</f>
        <v>6</v>
      </c>
      <c r="B94" s="9" t="str">
        <f>"Team "&amp;A94</f>
        <v>Team 6</v>
      </c>
    </row>
    <row r="95" spans="1:24" x14ac:dyDescent="0.25">
      <c r="C95" s="9" t="str">
        <f>IF(D97="","","Ansprechpartner = Erwachsenenspielbetrieb")</f>
        <v/>
      </c>
      <c r="U95" s="9" t="s">
        <v>22</v>
      </c>
      <c r="W95" s="9" t="s">
        <v>13</v>
      </c>
    </row>
    <row r="96" spans="1:24" x14ac:dyDescent="0.25">
      <c r="M96" s="9" t="s">
        <v>342</v>
      </c>
      <c r="N96" s="9" t="s">
        <v>345</v>
      </c>
      <c r="O96" s="9" t="s">
        <v>343</v>
      </c>
      <c r="P96" s="9" t="s">
        <v>344</v>
      </c>
      <c r="Q96" s="9" t="s">
        <v>4</v>
      </c>
      <c r="R96" s="9" t="s">
        <v>21</v>
      </c>
      <c r="S96" s="9" t="s">
        <v>106</v>
      </c>
      <c r="T96" s="9" t="s">
        <v>107</v>
      </c>
      <c r="U96" s="9" t="s">
        <v>11</v>
      </c>
      <c r="V96" s="9" t="s">
        <v>12</v>
      </c>
      <c r="W96" s="9" t="s">
        <v>11</v>
      </c>
      <c r="X96" s="9" t="s">
        <v>12</v>
      </c>
    </row>
    <row r="97" spans="1:24" ht="15.6" x14ac:dyDescent="0.3">
      <c r="C97" s="9" t="s">
        <v>337</v>
      </c>
      <c r="D97" s="133"/>
      <c r="E97" s="133"/>
      <c r="F97" s="134"/>
      <c r="G97" s="134"/>
      <c r="H97" s="134"/>
      <c r="L97" s="77" t="s">
        <v>338</v>
      </c>
      <c r="M97" s="9" t="str">
        <f>B94</f>
        <v>Team 6</v>
      </c>
      <c r="N97" s="68" t="str">
        <f>IF(D97="","",D97)</f>
        <v/>
      </c>
      <c r="O97" s="9" t="str">
        <f>IF(D97="","",$D$8)</f>
        <v/>
      </c>
      <c r="P97" s="9" t="str">
        <f>IF(D97="","",D97)</f>
        <v/>
      </c>
      <c r="Q97" s="9" t="str">
        <f>IF(D97="","",D99)</f>
        <v/>
      </c>
      <c r="R97" s="9" t="str">
        <f>IF(D97="","",D97)</f>
        <v/>
      </c>
      <c r="S97" s="9" t="str">
        <f>IF(D97="","",F105)</f>
        <v/>
      </c>
      <c r="T97" s="9" t="str">
        <f>IF(D97="","",C108)</f>
        <v/>
      </c>
      <c r="U97" s="9" t="str">
        <f>IF(D97="","",D102)</f>
        <v/>
      </c>
      <c r="V97" s="9" t="str">
        <f>IF(D97="","",E102)</f>
        <v/>
      </c>
      <c r="W97" s="9" t="str">
        <f>IF(D97="","",D103)</f>
        <v/>
      </c>
      <c r="X97" s="9" t="str">
        <f>IF(D97="","",E103)</f>
        <v/>
      </c>
    </row>
    <row r="98" spans="1:24" x14ac:dyDescent="0.25">
      <c r="L98" s="78" t="str">
        <f>IF(D97="","",HLOOKUP(D97,'Listen Daten'!$A$36:$Q$42,1,0))</f>
        <v/>
      </c>
      <c r="N98" s="68"/>
    </row>
    <row r="99" spans="1:24" x14ac:dyDescent="0.25">
      <c r="C99" s="9" t="s">
        <v>4</v>
      </c>
      <c r="D99" s="75"/>
      <c r="L99" s="78"/>
      <c r="N99" s="68"/>
    </row>
    <row r="100" spans="1:24" x14ac:dyDescent="0.25">
      <c r="L100" s="78" t="str">
        <f>IF(D97="","",HLOOKUP(D97,'Listen Daten'!$A$36:$Q$42,2,0))</f>
        <v/>
      </c>
      <c r="N100" s="68"/>
    </row>
    <row r="101" spans="1:24" x14ac:dyDescent="0.25">
      <c r="C101" s="9" t="s">
        <v>22</v>
      </c>
      <c r="D101" s="10" t="s">
        <v>11</v>
      </c>
      <c r="E101" s="10" t="s">
        <v>12</v>
      </c>
      <c r="L101" s="78" t="str">
        <f>IF(D97="","",HLOOKUP(D97,'Listen Daten'!$A$36:$Q$42,3,0))</f>
        <v/>
      </c>
      <c r="N101" s="68"/>
    </row>
    <row r="102" spans="1:24" x14ac:dyDescent="0.25">
      <c r="C102" s="9" t="s">
        <v>134</v>
      </c>
      <c r="D102" s="74"/>
      <c r="E102" s="74"/>
      <c r="L102" s="78" t="str">
        <f>IF(D97="","",HLOOKUP(D97,'Listen Daten'!$A$36:$Q$42,4,0))</f>
        <v/>
      </c>
      <c r="N102" s="68"/>
    </row>
    <row r="103" spans="1:24" x14ac:dyDescent="0.25">
      <c r="C103" s="9" t="s">
        <v>135</v>
      </c>
      <c r="D103" s="34"/>
      <c r="E103" s="34"/>
      <c r="L103" s="78" t="str">
        <f>IF(D97="","",HLOOKUP(D97,'Listen Daten'!$A$36:$Q$42,5,0))</f>
        <v/>
      </c>
      <c r="N103" s="68"/>
    </row>
    <row r="104" spans="1:24" x14ac:dyDescent="0.25">
      <c r="L104" s="78" t="str">
        <f>IF(D97="","",HLOOKUP(D97,'Listen Daten'!$A$36:$Q$42,6,0))</f>
        <v/>
      </c>
      <c r="N104" s="68"/>
    </row>
    <row r="105" spans="1:24" x14ac:dyDescent="0.25">
      <c r="C105" s="2" t="s">
        <v>39</v>
      </c>
      <c r="D105" s="2"/>
      <c r="E105" s="2"/>
      <c r="F105" s="129"/>
      <c r="G105" s="129"/>
      <c r="L105" s="79" t="str">
        <f>IF(D97="","",HLOOKUP(D97,'Listen Daten'!$A$36:$Q$42,7,0))</f>
        <v/>
      </c>
    </row>
    <row r="107" spans="1:24" x14ac:dyDescent="0.25">
      <c r="C107" s="2" t="s">
        <v>35</v>
      </c>
      <c r="D107" s="2"/>
      <c r="E107" s="2"/>
      <c r="F107" s="2"/>
    </row>
    <row r="108" spans="1:24" x14ac:dyDescent="0.25">
      <c r="C108" s="125"/>
      <c r="D108" s="125"/>
      <c r="E108" s="125"/>
      <c r="F108" s="125"/>
    </row>
    <row r="109" spans="1:24" s="14" customFormat="1" ht="7.5" customHeight="1" x14ac:dyDescent="0.25">
      <c r="B109" s="12"/>
      <c r="C109" s="12"/>
      <c r="D109" s="13"/>
      <c r="E109" s="13"/>
      <c r="F109" s="13"/>
      <c r="G109" s="12"/>
      <c r="H109" s="12"/>
      <c r="I109" s="9"/>
      <c r="J109" s="9"/>
    </row>
    <row r="110" spans="1:24" ht="7.5" customHeight="1" x14ac:dyDescent="0.25"/>
    <row r="111" spans="1:24" x14ac:dyDescent="0.25">
      <c r="A111" s="9">
        <f>A94+1</f>
        <v>7</v>
      </c>
      <c r="B111" s="9" t="str">
        <f>"Team "&amp;A111</f>
        <v>Team 7</v>
      </c>
    </row>
    <row r="112" spans="1:24" x14ac:dyDescent="0.25">
      <c r="C112" s="9" t="str">
        <f>IF(D114="","","Ansprechpartner = Erwachsenenspielbetrieb")</f>
        <v/>
      </c>
      <c r="U112" s="9" t="s">
        <v>22</v>
      </c>
      <c r="W112" s="9" t="s">
        <v>13</v>
      </c>
    </row>
    <row r="113" spans="1:24" x14ac:dyDescent="0.25">
      <c r="M113" s="9" t="s">
        <v>342</v>
      </c>
      <c r="N113" s="9" t="s">
        <v>345</v>
      </c>
      <c r="O113" s="9" t="s">
        <v>343</v>
      </c>
      <c r="P113" s="9" t="s">
        <v>344</v>
      </c>
      <c r="Q113" s="9" t="s">
        <v>4</v>
      </c>
      <c r="R113" s="9" t="s">
        <v>21</v>
      </c>
      <c r="S113" s="9" t="s">
        <v>106</v>
      </c>
      <c r="T113" s="9" t="s">
        <v>107</v>
      </c>
      <c r="U113" s="9" t="s">
        <v>11</v>
      </c>
      <c r="V113" s="9" t="s">
        <v>12</v>
      </c>
      <c r="W113" s="9" t="s">
        <v>11</v>
      </c>
      <c r="X113" s="9" t="s">
        <v>12</v>
      </c>
    </row>
    <row r="114" spans="1:24" ht="15.6" x14ac:dyDescent="0.3">
      <c r="C114" s="9" t="s">
        <v>337</v>
      </c>
      <c r="D114" s="133"/>
      <c r="E114" s="133"/>
      <c r="F114" s="134"/>
      <c r="G114" s="134"/>
      <c r="H114" s="134"/>
      <c r="L114" s="77" t="s">
        <v>338</v>
      </c>
      <c r="M114" s="9" t="str">
        <f>B111</f>
        <v>Team 7</v>
      </c>
      <c r="N114" s="68" t="str">
        <f>IF(D114="","",D114)</f>
        <v/>
      </c>
      <c r="O114" s="9" t="str">
        <f>IF(D114="","",$D$8)</f>
        <v/>
      </c>
      <c r="P114" s="9" t="str">
        <f>IF(D114="","",D114)</f>
        <v/>
      </c>
      <c r="Q114" s="9" t="str">
        <f>IF(D114="","",D116)</f>
        <v/>
      </c>
      <c r="R114" s="9" t="str">
        <f>IF(D114="","",D114)</f>
        <v/>
      </c>
      <c r="S114" s="9" t="str">
        <f>IF(D114="","",F122)</f>
        <v/>
      </c>
      <c r="T114" s="9" t="str">
        <f>IF(D114="","",C125)</f>
        <v/>
      </c>
      <c r="U114" s="9" t="str">
        <f>IF(D114="","",D119)</f>
        <v/>
      </c>
      <c r="V114" s="9" t="str">
        <f>IF(D114="","",E119)</f>
        <v/>
      </c>
      <c r="W114" s="9" t="str">
        <f>IF(D114="","",D120)</f>
        <v/>
      </c>
      <c r="X114" s="9" t="str">
        <f>IF(D114="","",E120)</f>
        <v/>
      </c>
    </row>
    <row r="115" spans="1:24" x14ac:dyDescent="0.25">
      <c r="L115" s="78" t="str">
        <f>IF(D114="","",HLOOKUP(D114,'Listen Daten'!$A$36:$Q$42,1,0))</f>
        <v/>
      </c>
      <c r="N115" s="68"/>
    </row>
    <row r="116" spans="1:24" x14ac:dyDescent="0.25">
      <c r="C116" s="9" t="s">
        <v>4</v>
      </c>
      <c r="D116" s="75"/>
      <c r="L116" s="78"/>
      <c r="N116" s="68"/>
    </row>
    <row r="117" spans="1:24" x14ac:dyDescent="0.25">
      <c r="L117" s="78" t="str">
        <f>IF(D114="","",HLOOKUP(D114,'Listen Daten'!$A$36:$Q$42,2,0))</f>
        <v/>
      </c>
      <c r="N117" s="68"/>
    </row>
    <row r="118" spans="1:24" x14ac:dyDescent="0.25">
      <c r="C118" s="9" t="s">
        <v>22</v>
      </c>
      <c r="D118" s="10" t="s">
        <v>11</v>
      </c>
      <c r="E118" s="10" t="s">
        <v>12</v>
      </c>
      <c r="L118" s="78" t="str">
        <f>IF(D114="","",HLOOKUP(D114,'Listen Daten'!$A$36:$Q$42,3,0))</f>
        <v/>
      </c>
      <c r="N118" s="68"/>
    </row>
    <row r="119" spans="1:24" x14ac:dyDescent="0.25">
      <c r="C119" s="9" t="s">
        <v>134</v>
      </c>
      <c r="D119" s="74"/>
      <c r="E119" s="74"/>
      <c r="L119" s="78" t="str">
        <f>IF(D114="","",HLOOKUP(D114,'Listen Daten'!$A$36:$Q$42,4,0))</f>
        <v/>
      </c>
      <c r="N119" s="68"/>
    </row>
    <row r="120" spans="1:24" x14ac:dyDescent="0.25">
      <c r="C120" s="9" t="s">
        <v>135</v>
      </c>
      <c r="D120" s="34"/>
      <c r="E120" s="34"/>
      <c r="L120" s="78" t="str">
        <f>IF(D114="","",HLOOKUP(D114,'Listen Daten'!$A$36:$Q$42,5,0))</f>
        <v/>
      </c>
      <c r="N120" s="68"/>
    </row>
    <row r="121" spans="1:24" x14ac:dyDescent="0.25">
      <c r="L121" s="78" t="str">
        <f>IF(D114="","",HLOOKUP(D114,'Listen Daten'!$A$36:$Q$42,6,0))</f>
        <v/>
      </c>
      <c r="N121" s="68"/>
    </row>
    <row r="122" spans="1:24" x14ac:dyDescent="0.25">
      <c r="C122" s="2" t="s">
        <v>39</v>
      </c>
      <c r="D122" s="2"/>
      <c r="E122" s="2"/>
      <c r="F122" s="129"/>
      <c r="G122" s="129"/>
      <c r="L122" s="79" t="str">
        <f>IF(D114="","",HLOOKUP(D114,'Listen Daten'!$A$36:$Q$42,7,0))</f>
        <v/>
      </c>
    </row>
    <row r="124" spans="1:24" x14ac:dyDescent="0.25">
      <c r="C124" s="2" t="s">
        <v>35</v>
      </c>
      <c r="D124" s="2"/>
      <c r="E124" s="2"/>
      <c r="F124" s="2"/>
    </row>
    <row r="125" spans="1:24" x14ac:dyDescent="0.25">
      <c r="C125" s="125"/>
      <c r="D125" s="125"/>
      <c r="E125" s="125"/>
      <c r="F125" s="125"/>
    </row>
    <row r="126" spans="1:24" s="14" customFormat="1" ht="7.5" customHeight="1" x14ac:dyDescent="0.25">
      <c r="B126" s="12"/>
      <c r="C126" s="12"/>
      <c r="D126" s="13"/>
      <c r="E126" s="13"/>
      <c r="F126" s="13"/>
      <c r="G126" s="12"/>
      <c r="H126" s="12"/>
      <c r="I126" s="9"/>
      <c r="J126" s="9"/>
    </row>
    <row r="127" spans="1:24" ht="7.5" customHeight="1" x14ac:dyDescent="0.25"/>
    <row r="128" spans="1:24" x14ac:dyDescent="0.25">
      <c r="A128" s="9">
        <f>A111+1</f>
        <v>8</v>
      </c>
      <c r="B128" s="9" t="str">
        <f>"Team "&amp;A128</f>
        <v>Team 8</v>
      </c>
    </row>
    <row r="129" spans="2:24" x14ac:dyDescent="0.25">
      <c r="C129" s="9" t="str">
        <f>IF(D131="","","Ansprechpartner = Erwachsenenspielbetrieb")</f>
        <v/>
      </c>
      <c r="U129" s="9" t="s">
        <v>22</v>
      </c>
      <c r="W129" s="9" t="s">
        <v>13</v>
      </c>
    </row>
    <row r="130" spans="2:24" x14ac:dyDescent="0.25">
      <c r="M130" s="9" t="s">
        <v>342</v>
      </c>
      <c r="N130" s="9" t="s">
        <v>345</v>
      </c>
      <c r="O130" s="9" t="s">
        <v>343</v>
      </c>
      <c r="P130" s="9" t="s">
        <v>344</v>
      </c>
      <c r="Q130" s="9" t="s">
        <v>4</v>
      </c>
      <c r="R130" s="9" t="s">
        <v>21</v>
      </c>
      <c r="S130" s="9" t="s">
        <v>106</v>
      </c>
      <c r="T130" s="9" t="s">
        <v>107</v>
      </c>
      <c r="U130" s="9" t="s">
        <v>11</v>
      </c>
      <c r="V130" s="9" t="s">
        <v>12</v>
      </c>
      <c r="W130" s="9" t="s">
        <v>11</v>
      </c>
      <c r="X130" s="9" t="s">
        <v>12</v>
      </c>
    </row>
    <row r="131" spans="2:24" ht="15.6" x14ac:dyDescent="0.3">
      <c r="C131" s="9" t="s">
        <v>337</v>
      </c>
      <c r="D131" s="133"/>
      <c r="E131" s="133"/>
      <c r="F131" s="134"/>
      <c r="G131" s="134"/>
      <c r="H131" s="134"/>
      <c r="L131" s="77" t="s">
        <v>338</v>
      </c>
      <c r="M131" s="9" t="str">
        <f>B128</f>
        <v>Team 8</v>
      </c>
      <c r="N131" s="68" t="str">
        <f>IF(D131="","",D131)</f>
        <v/>
      </c>
      <c r="O131" s="9" t="str">
        <f>IF(D131="","",$D$8)</f>
        <v/>
      </c>
      <c r="P131" s="9" t="str">
        <f>IF(D131="","",D131)</f>
        <v/>
      </c>
      <c r="Q131" s="9" t="str">
        <f>IF(D131="","",D133)</f>
        <v/>
      </c>
      <c r="R131" s="9" t="str">
        <f>IF(D131="","",D131)</f>
        <v/>
      </c>
      <c r="S131" s="9" t="str">
        <f>IF(D131="","",F139)</f>
        <v/>
      </c>
      <c r="T131" s="9" t="str">
        <f>IF(D131="","",C142)</f>
        <v/>
      </c>
      <c r="U131" s="9" t="str">
        <f>IF(D131="","",D136)</f>
        <v/>
      </c>
      <c r="V131" s="9" t="str">
        <f>IF(D131="","",E136)</f>
        <v/>
      </c>
      <c r="W131" s="9" t="str">
        <f>IF(D131="","",D137)</f>
        <v/>
      </c>
      <c r="X131" s="9" t="str">
        <f>IF(D131="","",E137)</f>
        <v/>
      </c>
    </row>
    <row r="132" spans="2:24" x14ac:dyDescent="0.25">
      <c r="L132" s="78" t="str">
        <f>IF(D131="","",HLOOKUP(D131,'Listen Daten'!$A$36:$Q$42,1,0))</f>
        <v/>
      </c>
      <c r="N132" s="68"/>
    </row>
    <row r="133" spans="2:24" x14ac:dyDescent="0.25">
      <c r="C133" s="9" t="s">
        <v>4</v>
      </c>
      <c r="D133" s="75"/>
      <c r="L133" s="78"/>
      <c r="N133" s="68"/>
    </row>
    <row r="134" spans="2:24" x14ac:dyDescent="0.25">
      <c r="L134" s="78" t="str">
        <f>IF(D131="","",HLOOKUP(D131,'Listen Daten'!$A$36:$Q$42,2,0))</f>
        <v/>
      </c>
      <c r="N134" s="68"/>
    </row>
    <row r="135" spans="2:24" x14ac:dyDescent="0.25">
      <c r="C135" s="9" t="s">
        <v>22</v>
      </c>
      <c r="D135" s="10" t="s">
        <v>11</v>
      </c>
      <c r="E135" s="10" t="s">
        <v>12</v>
      </c>
      <c r="L135" s="78" t="str">
        <f>IF(D131="","",HLOOKUP(D131,'Listen Daten'!$A$36:$Q$42,3,0))</f>
        <v/>
      </c>
      <c r="N135" s="68"/>
    </row>
    <row r="136" spans="2:24" x14ac:dyDescent="0.25">
      <c r="C136" s="9" t="s">
        <v>134</v>
      </c>
      <c r="D136" s="74"/>
      <c r="E136" s="74"/>
      <c r="L136" s="78" t="str">
        <f>IF(D131="","",HLOOKUP(D131,'Listen Daten'!$A$36:$Q$42,4,0))</f>
        <v/>
      </c>
      <c r="N136" s="68"/>
    </row>
    <row r="137" spans="2:24" x14ac:dyDescent="0.25">
      <c r="C137" s="9" t="s">
        <v>135</v>
      </c>
      <c r="D137" s="34"/>
      <c r="E137" s="34"/>
      <c r="L137" s="78" t="str">
        <f>IF(D131="","",HLOOKUP(D131,'Listen Daten'!$A$36:$Q$42,5,0))</f>
        <v/>
      </c>
      <c r="N137" s="68"/>
    </row>
    <row r="138" spans="2:24" x14ac:dyDescent="0.25">
      <c r="L138" s="78" t="str">
        <f>IF(D131="","",HLOOKUP(D131,'Listen Daten'!$A$36:$Q$42,6,0))</f>
        <v/>
      </c>
      <c r="N138" s="68"/>
    </row>
    <row r="139" spans="2:24" x14ac:dyDescent="0.25">
      <c r="C139" s="2" t="s">
        <v>39</v>
      </c>
      <c r="D139" s="2"/>
      <c r="E139" s="2"/>
      <c r="F139" s="129"/>
      <c r="G139" s="129"/>
      <c r="L139" s="79" t="str">
        <f>IF(D131="","",HLOOKUP(D131,'Listen Daten'!$A$36:$Q$42,7,0))</f>
        <v/>
      </c>
    </row>
    <row r="141" spans="2:24" x14ac:dyDescent="0.25">
      <c r="C141" s="2" t="s">
        <v>35</v>
      </c>
      <c r="D141" s="2"/>
      <c r="E141" s="2"/>
      <c r="F141" s="2"/>
    </row>
    <row r="142" spans="2:24" x14ac:dyDescent="0.25">
      <c r="C142" s="125"/>
      <c r="D142" s="125"/>
      <c r="E142" s="125"/>
      <c r="F142" s="125"/>
    </row>
    <row r="143" spans="2:24" s="14" customFormat="1" ht="7.5" customHeight="1" x14ac:dyDescent="0.25">
      <c r="B143" s="12"/>
      <c r="C143" s="12"/>
      <c r="D143" s="13"/>
      <c r="E143" s="13"/>
      <c r="F143" s="13"/>
      <c r="G143" s="12"/>
      <c r="H143" s="12"/>
      <c r="I143" s="9"/>
      <c r="J143" s="9"/>
    </row>
    <row r="144" spans="2:24" ht="7.5" customHeight="1" x14ac:dyDescent="0.25"/>
    <row r="145" spans="1:24" x14ac:dyDescent="0.25">
      <c r="A145" s="9">
        <f>A128+1</f>
        <v>9</v>
      </c>
      <c r="B145" s="9" t="str">
        <f>"Team "&amp;A145</f>
        <v>Team 9</v>
      </c>
    </row>
    <row r="146" spans="1:24" x14ac:dyDescent="0.25">
      <c r="C146" s="9" t="str">
        <f>IF(D148="","","Ansprechpartner = Erwachsenenspielbetrieb")</f>
        <v/>
      </c>
      <c r="U146" s="9" t="s">
        <v>22</v>
      </c>
      <c r="W146" s="9" t="s">
        <v>13</v>
      </c>
    </row>
    <row r="147" spans="1:24" x14ac:dyDescent="0.25">
      <c r="M147" s="9" t="s">
        <v>342</v>
      </c>
      <c r="N147" s="9" t="s">
        <v>345</v>
      </c>
      <c r="O147" s="9" t="s">
        <v>343</v>
      </c>
      <c r="P147" s="9" t="s">
        <v>344</v>
      </c>
      <c r="Q147" s="9" t="s">
        <v>4</v>
      </c>
      <c r="R147" s="9" t="s">
        <v>21</v>
      </c>
      <c r="S147" s="9" t="s">
        <v>106</v>
      </c>
      <c r="T147" s="9" t="s">
        <v>107</v>
      </c>
      <c r="U147" s="9" t="s">
        <v>11</v>
      </c>
      <c r="V147" s="9" t="s">
        <v>12</v>
      </c>
      <c r="W147" s="9" t="s">
        <v>11</v>
      </c>
      <c r="X147" s="9" t="s">
        <v>12</v>
      </c>
    </row>
    <row r="148" spans="1:24" ht="15.6" x14ac:dyDescent="0.3">
      <c r="C148" s="9" t="s">
        <v>337</v>
      </c>
      <c r="D148" s="133"/>
      <c r="E148" s="133"/>
      <c r="F148" s="134"/>
      <c r="G148" s="134"/>
      <c r="H148" s="134"/>
      <c r="L148" s="77" t="s">
        <v>338</v>
      </c>
      <c r="M148" s="9" t="str">
        <f>B145</f>
        <v>Team 9</v>
      </c>
      <c r="N148" s="68" t="str">
        <f>IF(D148="","",D148)</f>
        <v/>
      </c>
      <c r="O148" s="9" t="str">
        <f>IF(D148="","",$D$8)</f>
        <v/>
      </c>
      <c r="P148" s="9" t="str">
        <f>IF(D148="","",D148)</f>
        <v/>
      </c>
      <c r="Q148" s="9" t="str">
        <f>IF(D148="","",D150)</f>
        <v/>
      </c>
      <c r="R148" s="9" t="str">
        <f>IF(D148="","",D148)</f>
        <v/>
      </c>
      <c r="S148" s="9" t="str">
        <f>IF(D148="","",F156)</f>
        <v/>
      </c>
      <c r="T148" s="9" t="str">
        <f>IF(D148="","",C159)</f>
        <v/>
      </c>
      <c r="U148" s="9" t="str">
        <f>IF(D148="","",D153)</f>
        <v/>
      </c>
      <c r="V148" s="9" t="str">
        <f>IF(D148="","",E153)</f>
        <v/>
      </c>
      <c r="W148" s="9" t="str">
        <f>IF(D148="","",D154)</f>
        <v/>
      </c>
      <c r="X148" s="9" t="str">
        <f>IF(D148="","",E154)</f>
        <v/>
      </c>
    </row>
    <row r="149" spans="1:24" x14ac:dyDescent="0.25">
      <c r="L149" s="78" t="str">
        <f>IF(D148="","",HLOOKUP(D148,'Listen Daten'!$A$36:$Q$42,1,0))</f>
        <v/>
      </c>
      <c r="N149" s="68"/>
    </row>
    <row r="150" spans="1:24" x14ac:dyDescent="0.25">
      <c r="C150" s="9" t="s">
        <v>4</v>
      </c>
      <c r="D150" s="75"/>
      <c r="L150" s="78"/>
      <c r="N150" s="68"/>
    </row>
    <row r="151" spans="1:24" x14ac:dyDescent="0.25">
      <c r="L151" s="78" t="str">
        <f>IF(D148="","",HLOOKUP(D148,'Listen Daten'!$A$36:$Q$42,2,0))</f>
        <v/>
      </c>
      <c r="N151" s="68"/>
    </row>
    <row r="152" spans="1:24" x14ac:dyDescent="0.25">
      <c r="C152" s="9" t="s">
        <v>22</v>
      </c>
      <c r="D152" s="10" t="s">
        <v>11</v>
      </c>
      <c r="E152" s="10" t="s">
        <v>12</v>
      </c>
      <c r="L152" s="78" t="str">
        <f>IF(D148="","",HLOOKUP(D148,'Listen Daten'!$A$36:$Q$42,3,0))</f>
        <v/>
      </c>
      <c r="N152" s="68"/>
    </row>
    <row r="153" spans="1:24" x14ac:dyDescent="0.25">
      <c r="C153" s="9" t="s">
        <v>134</v>
      </c>
      <c r="D153" s="74"/>
      <c r="E153" s="74"/>
      <c r="L153" s="78" t="str">
        <f>IF(D148="","",HLOOKUP(D148,'Listen Daten'!$A$36:$Q$42,4,0))</f>
        <v/>
      </c>
      <c r="N153" s="68"/>
    </row>
    <row r="154" spans="1:24" x14ac:dyDescent="0.25">
      <c r="C154" s="9" t="s">
        <v>135</v>
      </c>
      <c r="D154" s="34"/>
      <c r="E154" s="34"/>
      <c r="L154" s="78" t="str">
        <f>IF(D148="","",HLOOKUP(D148,'Listen Daten'!$A$36:$Q$42,5,0))</f>
        <v/>
      </c>
      <c r="N154" s="68"/>
    </row>
    <row r="155" spans="1:24" x14ac:dyDescent="0.25">
      <c r="L155" s="78" t="str">
        <f>IF(D148="","",HLOOKUP(D148,'Listen Daten'!$A$36:$Q$42,6,0))</f>
        <v/>
      </c>
      <c r="N155" s="68"/>
    </row>
    <row r="156" spans="1:24" x14ac:dyDescent="0.25">
      <c r="C156" s="2" t="s">
        <v>39</v>
      </c>
      <c r="D156" s="2"/>
      <c r="E156" s="2"/>
      <c r="F156" s="129"/>
      <c r="G156" s="129"/>
      <c r="L156" s="79" t="str">
        <f>IF(D148="","",HLOOKUP(D148,'Listen Daten'!$A$36:$Q$42,7,0))</f>
        <v/>
      </c>
    </row>
    <row r="158" spans="1:24" x14ac:dyDescent="0.25">
      <c r="C158" s="2" t="s">
        <v>35</v>
      </c>
      <c r="D158" s="2"/>
      <c r="E158" s="2"/>
      <c r="F158" s="2"/>
    </row>
    <row r="159" spans="1:24" x14ac:dyDescent="0.25">
      <c r="C159" s="125"/>
      <c r="D159" s="125"/>
      <c r="E159" s="125"/>
      <c r="F159" s="125"/>
    </row>
    <row r="160" spans="1:24" s="14" customFormat="1" ht="7.5" customHeight="1" x14ac:dyDescent="0.25">
      <c r="B160" s="12"/>
      <c r="C160" s="12"/>
      <c r="D160" s="13"/>
      <c r="E160" s="13"/>
      <c r="F160" s="13"/>
      <c r="G160" s="12"/>
      <c r="H160" s="12"/>
      <c r="I160" s="9"/>
      <c r="J160" s="9"/>
    </row>
    <row r="161" spans="1:24" ht="7.5" customHeight="1" x14ac:dyDescent="0.25"/>
    <row r="162" spans="1:24" x14ac:dyDescent="0.25">
      <c r="A162" s="9">
        <f>A145+1</f>
        <v>10</v>
      </c>
      <c r="B162" s="9" t="str">
        <f>"Team "&amp;A162</f>
        <v>Team 10</v>
      </c>
    </row>
    <row r="163" spans="1:24" x14ac:dyDescent="0.25">
      <c r="C163" s="9" t="str">
        <f>IF(D165="","","Ansprechpartner = Erwachsenenspielbetrieb")</f>
        <v/>
      </c>
      <c r="U163" s="9" t="s">
        <v>22</v>
      </c>
      <c r="W163" s="9" t="s">
        <v>13</v>
      </c>
    </row>
    <row r="164" spans="1:24" x14ac:dyDescent="0.25">
      <c r="M164" s="9" t="s">
        <v>342</v>
      </c>
      <c r="N164" s="9" t="s">
        <v>345</v>
      </c>
      <c r="O164" s="9" t="s">
        <v>343</v>
      </c>
      <c r="P164" s="9" t="s">
        <v>344</v>
      </c>
      <c r="Q164" s="9" t="s">
        <v>4</v>
      </c>
      <c r="R164" s="9" t="s">
        <v>21</v>
      </c>
      <c r="S164" s="9" t="s">
        <v>106</v>
      </c>
      <c r="T164" s="9" t="s">
        <v>107</v>
      </c>
      <c r="U164" s="9" t="s">
        <v>11</v>
      </c>
      <c r="V164" s="9" t="s">
        <v>12</v>
      </c>
      <c r="W164" s="9" t="s">
        <v>11</v>
      </c>
      <c r="X164" s="9" t="s">
        <v>12</v>
      </c>
    </row>
    <row r="165" spans="1:24" ht="15.6" x14ac:dyDescent="0.3">
      <c r="C165" s="9" t="s">
        <v>337</v>
      </c>
      <c r="D165" s="133"/>
      <c r="E165" s="133"/>
      <c r="F165" s="134"/>
      <c r="G165" s="134"/>
      <c r="H165" s="134"/>
      <c r="L165" s="77" t="s">
        <v>338</v>
      </c>
      <c r="M165" s="9" t="str">
        <f>B162</f>
        <v>Team 10</v>
      </c>
      <c r="N165" s="68" t="str">
        <f>IF(D165="","",D165)</f>
        <v/>
      </c>
      <c r="O165" s="9" t="str">
        <f>IF(D165="","",$D$8)</f>
        <v/>
      </c>
      <c r="P165" s="9" t="str">
        <f>IF(D165="","",D165)</f>
        <v/>
      </c>
      <c r="Q165" s="9" t="str">
        <f>IF(D165="","",D167)</f>
        <v/>
      </c>
      <c r="R165" s="9" t="str">
        <f>IF(D165="","",D165)</f>
        <v/>
      </c>
      <c r="S165" s="9" t="str">
        <f>IF(D165="","",F173)</f>
        <v/>
      </c>
      <c r="T165" s="9" t="str">
        <f>IF(D165="","",C176)</f>
        <v/>
      </c>
      <c r="U165" s="9" t="str">
        <f>IF(D165="","",D170)</f>
        <v/>
      </c>
      <c r="V165" s="9" t="str">
        <f>IF(D165="","",E170)</f>
        <v/>
      </c>
      <c r="W165" s="9" t="str">
        <f>IF(D165="","",D171)</f>
        <v/>
      </c>
      <c r="X165" s="9" t="str">
        <f>IF(D165="","",E171)</f>
        <v/>
      </c>
    </row>
    <row r="166" spans="1:24" x14ac:dyDescent="0.25">
      <c r="L166" s="78" t="str">
        <f>IF(D165="","",HLOOKUP(D165,'Listen Daten'!$A$36:$Q$42,1,0))</f>
        <v/>
      </c>
      <c r="N166" s="68"/>
    </row>
    <row r="167" spans="1:24" x14ac:dyDescent="0.25">
      <c r="C167" s="9" t="s">
        <v>4</v>
      </c>
      <c r="D167" s="75"/>
      <c r="L167" s="78"/>
      <c r="N167" s="68"/>
    </row>
    <row r="168" spans="1:24" x14ac:dyDescent="0.25">
      <c r="L168" s="78" t="str">
        <f>IF(D165="","",HLOOKUP(D165,'Listen Daten'!$A$36:$Q$42,2,0))</f>
        <v/>
      </c>
      <c r="N168" s="68"/>
    </row>
    <row r="169" spans="1:24" x14ac:dyDescent="0.25">
      <c r="C169" s="9" t="s">
        <v>22</v>
      </c>
      <c r="D169" s="10" t="s">
        <v>11</v>
      </c>
      <c r="E169" s="10" t="s">
        <v>12</v>
      </c>
      <c r="L169" s="78" t="str">
        <f>IF(D165="","",HLOOKUP(D165,'Listen Daten'!$A$36:$Q$42,3,0))</f>
        <v/>
      </c>
      <c r="N169" s="68"/>
    </row>
    <row r="170" spans="1:24" x14ac:dyDescent="0.25">
      <c r="C170" s="9" t="s">
        <v>134</v>
      </c>
      <c r="D170" s="74"/>
      <c r="E170" s="74"/>
      <c r="L170" s="78" t="str">
        <f>IF(D165="","",HLOOKUP(D165,'Listen Daten'!$A$36:$Q$42,4,0))</f>
        <v/>
      </c>
      <c r="N170" s="68"/>
    </row>
    <row r="171" spans="1:24" x14ac:dyDescent="0.25">
      <c r="C171" s="9" t="s">
        <v>135</v>
      </c>
      <c r="D171" s="34"/>
      <c r="E171" s="34"/>
      <c r="L171" s="78" t="str">
        <f>IF(D165="","",HLOOKUP(D165,'Listen Daten'!$A$36:$Q$42,5,0))</f>
        <v/>
      </c>
      <c r="N171" s="68"/>
    </row>
    <row r="172" spans="1:24" x14ac:dyDescent="0.25">
      <c r="L172" s="78" t="str">
        <f>IF(D165="","",HLOOKUP(D165,'Listen Daten'!$A$36:$Q$42,6,0))</f>
        <v/>
      </c>
      <c r="N172" s="68"/>
    </row>
    <row r="173" spans="1:24" x14ac:dyDescent="0.25">
      <c r="C173" s="2" t="s">
        <v>39</v>
      </c>
      <c r="D173" s="2"/>
      <c r="E173" s="2"/>
      <c r="F173" s="129"/>
      <c r="G173" s="129"/>
      <c r="L173" s="79" t="str">
        <f>IF(D165="","",HLOOKUP(D165,'Listen Daten'!$A$36:$Q$42,7,0))</f>
        <v/>
      </c>
    </row>
    <row r="175" spans="1:24" x14ac:dyDescent="0.25">
      <c r="C175" s="2" t="s">
        <v>35</v>
      </c>
      <c r="D175" s="2"/>
      <c r="E175" s="2"/>
      <c r="F175" s="2"/>
    </row>
    <row r="176" spans="1:24" x14ac:dyDescent="0.25">
      <c r="C176" s="125"/>
      <c r="D176" s="125"/>
      <c r="E176" s="125"/>
      <c r="F176" s="125"/>
    </row>
    <row r="177" spans="2:10" s="14" customFormat="1" ht="7.5" customHeight="1" x14ac:dyDescent="0.25">
      <c r="B177" s="12"/>
      <c r="C177" s="12"/>
      <c r="D177" s="13"/>
      <c r="E177" s="13"/>
      <c r="F177" s="13"/>
      <c r="G177" s="12"/>
      <c r="H177" s="12"/>
      <c r="I177" s="9"/>
      <c r="J177" s="9"/>
    </row>
    <row r="178" spans="2:10" ht="7.5" customHeight="1" x14ac:dyDescent="0.25"/>
  </sheetData>
  <sheetProtection sheet="1" selectLockedCells="1"/>
  <mergeCells count="42">
    <mergeCell ref="C6:H6"/>
    <mergeCell ref="D8:H8"/>
    <mergeCell ref="D12:E12"/>
    <mergeCell ref="F12:H12"/>
    <mergeCell ref="D29:E29"/>
    <mergeCell ref="F29:H29"/>
    <mergeCell ref="F20:G20"/>
    <mergeCell ref="C23:F23"/>
    <mergeCell ref="F173:G173"/>
    <mergeCell ref="C176:F176"/>
    <mergeCell ref="D131:E131"/>
    <mergeCell ref="C108:F108"/>
    <mergeCell ref="F63:H63"/>
    <mergeCell ref="F71:G71"/>
    <mergeCell ref="C74:F74"/>
    <mergeCell ref="F88:G88"/>
    <mergeCell ref="F148:H148"/>
    <mergeCell ref="C91:F91"/>
    <mergeCell ref="D97:E97"/>
    <mergeCell ref="F97:H97"/>
    <mergeCell ref="F105:G105"/>
    <mergeCell ref="D114:E114"/>
    <mergeCell ref="F114:H114"/>
    <mergeCell ref="F156:G156"/>
    <mergeCell ref="F37:G37"/>
    <mergeCell ref="C40:F40"/>
    <mergeCell ref="D46:E46"/>
    <mergeCell ref="F46:H46"/>
    <mergeCell ref="F80:H80"/>
    <mergeCell ref="F54:G54"/>
    <mergeCell ref="C57:F57"/>
    <mergeCell ref="D63:E63"/>
    <mergeCell ref="D80:E80"/>
    <mergeCell ref="C159:F159"/>
    <mergeCell ref="D165:E165"/>
    <mergeCell ref="F165:H165"/>
    <mergeCell ref="F122:G122"/>
    <mergeCell ref="C125:F125"/>
    <mergeCell ref="F131:H131"/>
    <mergeCell ref="F139:G139"/>
    <mergeCell ref="C142:F142"/>
    <mergeCell ref="D148:E148"/>
  </mergeCells>
  <dataValidations count="4">
    <dataValidation type="list" allowBlank="1" showInputMessage="1" showErrorMessage="1" sqref="H24 H160 H41 H58 H75 H92 H109 H126 H143 H177" xr:uid="{34FAB024-5F6A-493B-A35F-6E952ED62A9B}">
      <formula1>Veröffentlichung2</formula1>
    </dataValidation>
    <dataValidation type="list" allowBlank="1" showInputMessage="1" showErrorMessage="1" sqref="D12:E12 D148:E148 D29:E29 D46:E46 D63:E63 D80:E80 D97:E97 D114:E114 D131:E131 D165:E165" xr:uid="{D6C48898-7D8D-4449-953E-193727CD56D8}">
      <formula1>AuswahlSonder</formula1>
    </dataValidation>
    <dataValidation type="list" allowBlank="1" showInputMessage="1" showErrorMessage="1" sqref="D14 D150 D31 D48 D65 D82 D99 D116 D133 D167" xr:uid="{2E84AA68-ECB5-459D-8906-35171BC09210}">
      <formula1>"1,2"</formula1>
    </dataValidation>
    <dataValidation type="list" allowBlank="1" showInputMessage="1" showErrorMessage="1" sqref="F20:G20 F156:G156 F37:G37 F54:G54 F71:G71 F88:G88 F105:G105 F122:G122 F139:G139 F173:G173" xr:uid="{57325536-C46F-4630-B538-8A4E548417E2}">
      <formula1>L14:L20</formula1>
    </dataValidation>
  </dataValidations>
  <hyperlinks>
    <hyperlink ref="G1:J1" location="Startseite!A1" display="zurück zur Hauptseite" xr:uid="{A22F1D5A-E8D8-4D63-95B0-A1ECEFFB340F}"/>
    <hyperlink ref="J5" location="'Alle (außer Sonder)'!Drucktitel" display="vorherige Seite" xr:uid="{7EF8AC32-B0E6-4676-8B9E-DB5435E0D3D9}"/>
    <hyperlink ref="J3" location="'Anzahl Mannschaften'!Drucktitel" display="nächste Seite (P+SEN)" xr:uid="{6E2A4A0E-AC90-4324-B314-1DEE80996823}"/>
  </hyperlinks>
  <pageMargins left="0.31496062992125984" right="0.39370078740157483" top="0.78740157480314965" bottom="0.39370078740157483" header="0.39370078740157483" footer="0.51181102362204722"/>
  <pageSetup paperSize="9" scale="115" fitToHeight="0" orientation="portrait" blackAndWhite="1" r:id="rId1"/>
  <headerFooter alignWithMargins="0">
    <oddHeader>&amp;L&amp;22HBV-Meldebogen Saison 2026/27</oddHeader>
    <oddFooter>&amp;CSeite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1689e5c-6649-445e-81b8-d8bd44946d7f" xsi:nil="true"/>
    <lcf76f155ced4ddcb4097134ff3c332f xmlns="bbd4fc41-7693-44e6-9810-79c98718f6b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52619EBD03ED54B9D6F0029252EDD07" ma:contentTypeVersion="16" ma:contentTypeDescription="Ein neues Dokument erstellen." ma:contentTypeScope="" ma:versionID="805df8a37e1466fcd799b1a3bd2745e2">
  <xsd:schema xmlns:xsd="http://www.w3.org/2001/XMLSchema" xmlns:xs="http://www.w3.org/2001/XMLSchema" xmlns:p="http://schemas.microsoft.com/office/2006/metadata/properties" xmlns:ns2="bbd4fc41-7693-44e6-9810-79c98718f6bb" xmlns:ns3="71689e5c-6649-445e-81b8-d8bd44946d7f" targetNamespace="http://schemas.microsoft.com/office/2006/metadata/properties" ma:root="true" ma:fieldsID="80561d543ba3e55619391a9839c1371e" ns2:_="" ns3:_="">
    <xsd:import namespace="bbd4fc41-7693-44e6-9810-79c98718f6bb"/>
    <xsd:import namespace="71689e5c-6649-445e-81b8-d8bd44946d7f"/>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4fc41-7693-44e6-9810-79c98718f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a17e2ef-93dc-496b-aee4-eda4535995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89e5c-6649-445e-81b8-d8bd44946d7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c6712d-23c5-4f4b-b643-2cf348dda950}" ma:internalName="TaxCatchAll" ma:showField="CatchAllData" ma:web="71689e5c-6649-445e-81b8-d8bd44946d7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140A3-42B7-4B15-8279-005F540E2181}">
  <ds:schemaRefs>
    <ds:schemaRef ds:uri="71689e5c-6649-445e-81b8-d8bd44946d7f"/>
    <ds:schemaRef ds:uri="http://purl.org/dc/terms/"/>
    <ds:schemaRef ds:uri="http://purl.org/dc/elements/1.1/"/>
    <ds:schemaRef ds:uri="http://schemas.openxmlformats.org/package/2006/metadata/core-properties"/>
    <ds:schemaRef ds:uri="http://www.w3.org/XML/1998/namespace"/>
    <ds:schemaRef ds:uri="http://schemas.microsoft.com/office/2006/documentManagement/types"/>
    <ds:schemaRef ds:uri="bbd4fc41-7693-44e6-9810-79c98718f6bb"/>
    <ds:schemaRef ds:uri="http://purl.org/dc/dcmityp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C5DB7F-9015-4B75-8979-53BF0A252291}">
  <ds:schemaRefs>
    <ds:schemaRef ds:uri="http://schemas.microsoft.com/sharepoint/v3/contenttype/forms"/>
  </ds:schemaRefs>
</ds:datastoreItem>
</file>

<file path=customXml/itemProps3.xml><?xml version="1.0" encoding="utf-8"?>
<ds:datastoreItem xmlns:ds="http://schemas.openxmlformats.org/officeDocument/2006/customXml" ds:itemID="{927D7E0C-1C9A-4DCE-809F-281D8D578D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d4fc41-7693-44e6-9810-79c98718f6bb"/>
    <ds:schemaRef ds:uri="71689e5c-6649-445e-81b8-d8bd44946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52</vt:i4>
      </vt:variant>
    </vt:vector>
  </HeadingPairs>
  <TitlesOfParts>
    <vt:vector size="64" baseType="lpstr">
      <vt:lpstr>Daten Allgemeine Daten</vt:lpstr>
      <vt:lpstr>Startseite</vt:lpstr>
      <vt:lpstr>Allgemeine Daten</vt:lpstr>
      <vt:lpstr>DSGVO Allgemein Ausdruck</vt:lpstr>
      <vt:lpstr>E-Mail Aktuell</vt:lpstr>
      <vt:lpstr>Schiedsrichter</vt:lpstr>
      <vt:lpstr>DSGVO SR Ausdruck</vt:lpstr>
      <vt:lpstr>Alle (außer Sonder)</vt:lpstr>
      <vt:lpstr>Pokal + SEN</vt:lpstr>
      <vt:lpstr>Anzahl Mannschaften</vt:lpstr>
      <vt:lpstr>Gesamt</vt:lpstr>
      <vt:lpstr>Listen Daten</vt:lpstr>
      <vt:lpstr>'DSGVO Allgemein Ausdruck'!Anschriften</vt:lpstr>
      <vt:lpstr>'DSGVO SR Ausdruck'!Anschriften</vt:lpstr>
      <vt:lpstr>'E-Mail Aktuell'!Anschriften</vt:lpstr>
      <vt:lpstr>Anschriften</vt:lpstr>
      <vt:lpstr>Ansprechpartner</vt:lpstr>
      <vt:lpstr>Ansprechpartner2</vt:lpstr>
      <vt:lpstr>AuswahlSonder</vt:lpstr>
      <vt:lpstr>AuswahlTeams</vt:lpstr>
      <vt:lpstr>'Alle (außer Sonder)'!Druckbereich</vt:lpstr>
      <vt:lpstr>'Allgemeine Daten'!Druckbereich</vt:lpstr>
      <vt:lpstr>'Anzahl Mannschaften'!Druckbereich</vt:lpstr>
      <vt:lpstr>'Daten Allgemeine Daten'!Druckbereich</vt:lpstr>
      <vt:lpstr>'DSGVO Allgemein Ausdruck'!Druckbereich</vt:lpstr>
      <vt:lpstr>'DSGVO SR Ausdruck'!Druckbereich</vt:lpstr>
      <vt:lpstr>'E-Mail Aktuell'!Druckbereich</vt:lpstr>
      <vt:lpstr>Gesamt!Druckbereich</vt:lpstr>
      <vt:lpstr>'Listen Daten'!Druckbereich</vt:lpstr>
      <vt:lpstr>'Pokal + SEN'!Druckbereich</vt:lpstr>
      <vt:lpstr>Schiedsrichter!Druckbereich</vt:lpstr>
      <vt:lpstr>Startseite!Druckbereich</vt:lpstr>
      <vt:lpstr>'Alle (außer Sonder)'!Drucktitel</vt:lpstr>
      <vt:lpstr>'Allgemeine Daten'!Drucktitel</vt:lpstr>
      <vt:lpstr>'Anzahl Mannschaften'!Drucktitel</vt:lpstr>
      <vt:lpstr>'E-Mail Aktuell'!Drucktitel</vt:lpstr>
      <vt:lpstr>'Pokal + SEN'!Drucktitel</vt:lpstr>
      <vt:lpstr>Schiedsrichter!Drucktitel</vt:lpstr>
      <vt:lpstr>e</vt:lpstr>
      <vt:lpstr>Erwachsene</vt:lpstr>
      <vt:lpstr>Erwachsene2</vt:lpstr>
      <vt:lpstr>ErwachseneListe</vt:lpstr>
      <vt:lpstr>JugendL_B</vt:lpstr>
      <vt:lpstr>LigaDamen</vt:lpstr>
      <vt:lpstr>LigaDamen2</vt:lpstr>
      <vt:lpstr>LigaHerren</vt:lpstr>
      <vt:lpstr>LigaHerren2</vt:lpstr>
      <vt:lpstr>LigaJugend</vt:lpstr>
      <vt:lpstr>LigaJugend2</vt:lpstr>
      <vt:lpstr>LigaJung</vt:lpstr>
      <vt:lpstr>LigaJung2</vt:lpstr>
      <vt:lpstr>LigaMixed2</vt:lpstr>
      <vt:lpstr>LigaPokal2</vt:lpstr>
      <vt:lpstr>LigenPokal2</vt:lpstr>
      <vt:lpstr>o</vt:lpstr>
      <vt:lpstr>Ordnungszahl</vt:lpstr>
      <vt:lpstr>Ordnungszahl2</vt:lpstr>
      <vt:lpstr>Schiedsrichter</vt:lpstr>
      <vt:lpstr>SR_Liste</vt:lpstr>
      <vt:lpstr>Startseite</vt:lpstr>
      <vt:lpstr>'E-Mail Aktuell'!Text1</vt:lpstr>
      <vt:lpstr>'E-Mail Aktuell'!Text3</vt:lpstr>
      <vt:lpstr>Veröffentlichung</vt:lpstr>
      <vt:lpstr>Veröffentlichung2</vt:lpstr>
    </vt:vector>
  </TitlesOfParts>
  <Company>Hamburger Basketball-Verband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Detgen für den Hamburger Basketball-Verband</dc:creator>
  <cp:lastModifiedBy>Stephan Detgen</cp:lastModifiedBy>
  <cp:lastPrinted>2026-05-15T12:10:00Z</cp:lastPrinted>
  <dcterms:created xsi:type="dcterms:W3CDTF">2012-02-27T15:11:39Z</dcterms:created>
  <dcterms:modified xsi:type="dcterms:W3CDTF">2026-05-24T21:29:06Z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4f5a1e-de7c-41af-89dd-c1d9db1c8c14_Enabled">
    <vt:lpwstr>true</vt:lpwstr>
  </property>
  <property fmtid="{D5CDD505-2E9C-101B-9397-08002B2CF9AE}" pid="3" name="MSIP_Label_b34f5a1e-de7c-41af-89dd-c1d9db1c8c14_SetDate">
    <vt:lpwstr>2025-05-13T09:21:03Z</vt:lpwstr>
  </property>
  <property fmtid="{D5CDD505-2E9C-101B-9397-08002B2CF9AE}" pid="4" name="MSIP_Label_b34f5a1e-de7c-41af-89dd-c1d9db1c8c14_Method">
    <vt:lpwstr>Standard</vt:lpwstr>
  </property>
  <property fmtid="{D5CDD505-2E9C-101B-9397-08002B2CF9AE}" pid="5" name="MSIP_Label_b34f5a1e-de7c-41af-89dd-c1d9db1c8c14_Name">
    <vt:lpwstr>Vertraulich</vt:lpwstr>
  </property>
  <property fmtid="{D5CDD505-2E9C-101B-9397-08002B2CF9AE}" pid="6" name="MSIP_Label_b34f5a1e-de7c-41af-89dd-c1d9db1c8c14_SiteId">
    <vt:lpwstr>60a6c60d-e25e-4a6c-a276-5e1857f227f9</vt:lpwstr>
  </property>
  <property fmtid="{D5CDD505-2E9C-101B-9397-08002B2CF9AE}" pid="7" name="MSIP_Label_b34f5a1e-de7c-41af-89dd-c1d9db1c8c14_ActionId">
    <vt:lpwstr>87b365ee-815d-408e-9865-efa9ff666251</vt:lpwstr>
  </property>
  <property fmtid="{D5CDD505-2E9C-101B-9397-08002B2CF9AE}" pid="8" name="MSIP_Label_b34f5a1e-de7c-41af-89dd-c1d9db1c8c14_ContentBits">
    <vt:lpwstr>0</vt:lpwstr>
  </property>
  <property fmtid="{D5CDD505-2E9C-101B-9397-08002B2CF9AE}" pid="9" name="ContentTypeId">
    <vt:lpwstr>0x010100852619EBD03ED54B9D6F0029252EDD07</vt:lpwstr>
  </property>
  <property fmtid="{D5CDD505-2E9C-101B-9397-08002B2CF9AE}" pid="10" name="MediaServiceImageTags">
    <vt:lpwstr/>
  </property>
</Properties>
</file>