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stem.local\dfs\SI2Usr\U011562\Home\Download\JQT 2026\"/>
    </mc:Choice>
  </mc:AlternateContent>
  <xr:revisionPtr revIDLastSave="0" documentId="13_ncr:1_{B4923448-4C69-43DA-9A72-5EAFEE44D3D7}" xr6:coauthVersionLast="47" xr6:coauthVersionMax="47" xr10:uidLastSave="{00000000-0000-0000-0000-000000000000}"/>
  <bookViews>
    <workbookView xWindow="-108" yWindow="-108" windowWidth="23256" windowHeight="12456" xr2:uid="{42089379-4034-4F9E-B3A9-C4357254A7FA}"/>
  </bookViews>
  <sheets>
    <sheet name="M14 Version 4" sheetId="1" r:id="rId1"/>
    <sheet name="Tabelle1" sheetId="3" state="hidden" r:id="rId2"/>
    <sheet name="M14 Version 4 ohne Tabellen" sheetId="4" r:id="rId3"/>
    <sheet name="SBB zum Ausdrucken" sheetId="2" r:id="rId4"/>
  </sheets>
  <externalReferences>
    <externalReference r:id="rId5"/>
  </externalReferences>
  <definedNames>
    <definedName name="_xlnm._FilterDatabase" localSheetId="3" hidden="1">'SBB zum Ausdrucken'!$AR$103:$BD$139</definedName>
    <definedName name="_xlnm._FilterDatabase" localSheetId="1" hidden="1">Tabelle1!#REF!</definedName>
    <definedName name="_xlnm.Print_Area" localSheetId="0">'M14 Version 4'!$A$2:$AN$185</definedName>
    <definedName name="_xlnm.Print_Area" localSheetId="2">'M14 Version 4 ohne Tabellen'!$A$2:$AN$185</definedName>
    <definedName name="_xlnm.Print_Area" localSheetId="3">'SBB zum Ausdrucken'!$B$2:$AN$74</definedName>
    <definedName name="_xlnm.Print_Area" localSheetId="1">Tabelle1!$C$7:$L$20</definedName>
    <definedName name="Spiel" localSheetId="3">'SBB zum Ausdrucken'!$F$7</definedName>
    <definedName name="Spiel1" localSheetId="3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9" i="1" l="1"/>
  <c r="Y179" i="1"/>
  <c r="U179" i="1"/>
  <c r="Q179" i="1"/>
  <c r="M179" i="1"/>
  <c r="I179" i="1"/>
  <c r="E179" i="1"/>
  <c r="A179" i="1"/>
  <c r="AS69" i="4"/>
  <c r="AR69" i="4"/>
  <c r="R69" i="4"/>
  <c r="N69" i="4"/>
  <c r="AQ69" i="4" s="1"/>
  <c r="A69" i="4"/>
  <c r="I185" i="4"/>
  <c r="E185" i="4"/>
  <c r="A185" i="4"/>
  <c r="AC182" i="4"/>
  <c r="Y182" i="4"/>
  <c r="U182" i="4"/>
  <c r="Q182" i="4"/>
  <c r="M182" i="4"/>
  <c r="I182" i="4"/>
  <c r="E182" i="4"/>
  <c r="A182" i="4"/>
  <c r="AC179" i="4"/>
  <c r="Y179" i="4"/>
  <c r="U179" i="4"/>
  <c r="Q179" i="4"/>
  <c r="M179" i="4"/>
  <c r="I179" i="4"/>
  <c r="E179" i="4"/>
  <c r="A179" i="4"/>
  <c r="BB175" i="4"/>
  <c r="M175" i="4"/>
  <c r="I175" i="4"/>
  <c r="E175" i="4"/>
  <c r="BB174" i="4"/>
  <c r="I174" i="4"/>
  <c r="E174" i="4"/>
  <c r="BB173" i="4"/>
  <c r="S173" i="4"/>
  <c r="Q173" i="4"/>
  <c r="O173" i="4"/>
  <c r="M173" i="4"/>
  <c r="E173" i="4"/>
  <c r="BB172" i="4"/>
  <c r="S172" i="4"/>
  <c r="Q172" i="4"/>
  <c r="O172" i="4"/>
  <c r="M172" i="4"/>
  <c r="A171" i="4"/>
  <c r="BB169" i="4"/>
  <c r="M169" i="4"/>
  <c r="I169" i="4"/>
  <c r="E169" i="4"/>
  <c r="BB168" i="4"/>
  <c r="I168" i="4"/>
  <c r="E168" i="4"/>
  <c r="BB167" i="4"/>
  <c r="S167" i="4"/>
  <c r="Q167" i="4"/>
  <c r="O167" i="4"/>
  <c r="M167" i="4"/>
  <c r="E167" i="4"/>
  <c r="BB166" i="4"/>
  <c r="S166" i="4"/>
  <c r="Q166" i="4"/>
  <c r="O166" i="4"/>
  <c r="M166" i="4"/>
  <c r="A165" i="4"/>
  <c r="BB163" i="4"/>
  <c r="M163" i="4"/>
  <c r="I163" i="4"/>
  <c r="E163" i="4"/>
  <c r="B163" i="4"/>
  <c r="Q159" i="4" s="1"/>
  <c r="BB162" i="4"/>
  <c r="S162" i="4"/>
  <c r="Q162" i="4"/>
  <c r="I162" i="4"/>
  <c r="E162" i="4"/>
  <c r="BB161" i="4"/>
  <c r="S161" i="4"/>
  <c r="AA163" i="4" s="1"/>
  <c r="Q161" i="4"/>
  <c r="O161" i="4"/>
  <c r="M161" i="4"/>
  <c r="E161" i="4"/>
  <c r="BB160" i="4"/>
  <c r="S160" i="4"/>
  <c r="U163" i="4" s="1"/>
  <c r="Q160" i="4"/>
  <c r="W163" i="4" s="1"/>
  <c r="O160" i="4"/>
  <c r="W160" i="4" s="1"/>
  <c r="M160" i="4"/>
  <c r="W162" i="4" s="1"/>
  <c r="K160" i="4"/>
  <c r="U161" i="4" s="1"/>
  <c r="I160" i="4"/>
  <c r="AA160" i="4" s="1"/>
  <c r="A159" i="4"/>
  <c r="BB157" i="4"/>
  <c r="M157" i="4"/>
  <c r="I157" i="4"/>
  <c r="E157" i="4"/>
  <c r="BB156" i="4"/>
  <c r="S156" i="4"/>
  <c r="Q156" i="4"/>
  <c r="I156" i="4"/>
  <c r="E156" i="4"/>
  <c r="BB155" i="4"/>
  <c r="W155" i="4"/>
  <c r="S155" i="4"/>
  <c r="Q155" i="4"/>
  <c r="AA157" i="4" s="1"/>
  <c r="O155" i="4"/>
  <c r="M155" i="4"/>
  <c r="E155" i="4"/>
  <c r="BB154" i="4"/>
  <c r="W154" i="4"/>
  <c r="S154" i="4"/>
  <c r="U157" i="4" s="1"/>
  <c r="Q154" i="4"/>
  <c r="O154" i="4"/>
  <c r="U156" i="4" s="1"/>
  <c r="M154" i="4"/>
  <c r="AA156" i="4" s="1"/>
  <c r="K154" i="4"/>
  <c r="AA155" i="4" s="1"/>
  <c r="I154" i="4"/>
  <c r="Y154" i="4" s="1"/>
  <c r="A153" i="4"/>
  <c r="N151" i="4"/>
  <c r="A147" i="4"/>
  <c r="A146" i="4"/>
  <c r="N145" i="4"/>
  <c r="A145" i="4"/>
  <c r="A144" i="4"/>
  <c r="R143" i="4"/>
  <c r="AK146" i="4" s="1"/>
  <c r="N143" i="4"/>
  <c r="A143" i="4"/>
  <c r="R142" i="4"/>
  <c r="AK145" i="4" s="1"/>
  <c r="N142" i="4"/>
  <c r="A142" i="4"/>
  <c r="R138" i="4"/>
  <c r="AK144" i="4" s="1"/>
  <c r="N138" i="4"/>
  <c r="A138" i="4"/>
  <c r="R137" i="4"/>
  <c r="N137" i="4"/>
  <c r="A137" i="4"/>
  <c r="A136" i="4"/>
  <c r="A135" i="4"/>
  <c r="A134" i="4"/>
  <c r="A133" i="4"/>
  <c r="AN130" i="4"/>
  <c r="A129" i="4"/>
  <c r="N128" i="4"/>
  <c r="A128" i="4"/>
  <c r="A127" i="4"/>
  <c r="A126" i="4"/>
  <c r="A125" i="4"/>
  <c r="A124" i="4"/>
  <c r="AS120" i="4"/>
  <c r="AR120" i="4"/>
  <c r="A120" i="4"/>
  <c r="AS119" i="4"/>
  <c r="AR119" i="4"/>
  <c r="AQ119" i="4"/>
  <c r="A119" i="4"/>
  <c r="AS118" i="4"/>
  <c r="AR118" i="4"/>
  <c r="A118" i="4"/>
  <c r="AS117" i="4"/>
  <c r="AR117" i="4"/>
  <c r="A117" i="4"/>
  <c r="AS116" i="4"/>
  <c r="AR116" i="4"/>
  <c r="A116" i="4"/>
  <c r="AS115" i="4"/>
  <c r="AR115" i="4"/>
  <c r="A115" i="4"/>
  <c r="AB112" i="4"/>
  <c r="N129" i="4" s="1"/>
  <c r="T112" i="4"/>
  <c r="R116" i="4" s="1"/>
  <c r="AK119" i="4" s="1"/>
  <c r="L112" i="4"/>
  <c r="R147" i="4" s="1"/>
  <c r="D112" i="4"/>
  <c r="B157" i="4" s="1"/>
  <c r="Q153" i="4" s="1"/>
  <c r="AS111" i="4"/>
  <c r="AR111" i="4"/>
  <c r="AB111" i="4"/>
  <c r="B173" i="4" s="1"/>
  <c r="I171" i="4" s="1"/>
  <c r="T111" i="4"/>
  <c r="R148" i="4" s="1"/>
  <c r="L111" i="4"/>
  <c r="R146" i="4" s="1"/>
  <c r="D111" i="4"/>
  <c r="R144" i="4" s="1"/>
  <c r="AK147" i="4" s="1"/>
  <c r="AS110" i="4"/>
  <c r="AR110" i="4"/>
  <c r="AB110" i="4"/>
  <c r="V151" i="4" s="1"/>
  <c r="Q174" i="4" s="1"/>
  <c r="W175" i="4" s="1"/>
  <c r="T110" i="4"/>
  <c r="V149" i="4" s="1"/>
  <c r="Q168" i="4" s="1"/>
  <c r="L110" i="4"/>
  <c r="B162" i="4" s="1"/>
  <c r="M159" i="4" s="1"/>
  <c r="D110" i="4"/>
  <c r="R119" i="4" s="1"/>
  <c r="AK125" i="4" s="1"/>
  <c r="AS109" i="4"/>
  <c r="AR109" i="4"/>
  <c r="AB109" i="4"/>
  <c r="Y150" i="4" s="1"/>
  <c r="K172" i="4" s="1"/>
  <c r="T109" i="4"/>
  <c r="N115" i="4" s="1"/>
  <c r="L109" i="4"/>
  <c r="R136" i="4" s="1"/>
  <c r="D109" i="4"/>
  <c r="R134" i="4" s="1"/>
  <c r="AS108" i="4"/>
  <c r="AR108" i="4"/>
  <c r="AS107" i="4"/>
  <c r="AR107" i="4"/>
  <c r="AS106" i="4"/>
  <c r="AR106" i="4"/>
  <c r="AS102" i="4"/>
  <c r="AR102" i="4"/>
  <c r="BB101" i="4"/>
  <c r="AS101" i="4"/>
  <c r="AR101" i="4"/>
  <c r="Q101" i="4"/>
  <c r="M101" i="4"/>
  <c r="I101" i="4"/>
  <c r="E101" i="4"/>
  <c r="B101" i="4"/>
  <c r="BB100" i="4"/>
  <c r="AS100" i="4"/>
  <c r="AR100" i="4"/>
  <c r="AC100" i="4"/>
  <c r="AA100" i="4"/>
  <c r="W100" i="4"/>
  <c r="U100" i="4"/>
  <c r="M100" i="4"/>
  <c r="I100" i="4"/>
  <c r="E100" i="4"/>
  <c r="B100" i="4"/>
  <c r="Q96" i="4" s="1"/>
  <c r="BB99" i="4"/>
  <c r="AS99" i="4"/>
  <c r="AR99" i="4"/>
  <c r="W99" i="4"/>
  <c r="U99" i="4"/>
  <c r="Y99" i="4" s="1"/>
  <c r="S99" i="4"/>
  <c r="Q99" i="4"/>
  <c r="I99" i="4"/>
  <c r="E99" i="4"/>
  <c r="B99" i="4"/>
  <c r="M96" i="4" s="1"/>
  <c r="BB98" i="4"/>
  <c r="AS98" i="4"/>
  <c r="AR98" i="4"/>
  <c r="W98" i="4"/>
  <c r="U98" i="4"/>
  <c r="S98" i="4"/>
  <c r="Q98" i="4"/>
  <c r="O98" i="4"/>
  <c r="M98" i="4"/>
  <c r="E98" i="4"/>
  <c r="B98" i="4"/>
  <c r="I96" i="4" s="1"/>
  <c r="BB97" i="4"/>
  <c r="AS97" i="4"/>
  <c r="AR97" i="4"/>
  <c r="W97" i="4"/>
  <c r="U97" i="4"/>
  <c r="S97" i="4"/>
  <c r="AE100" i="4" s="1"/>
  <c r="Q97" i="4"/>
  <c r="O97" i="4"/>
  <c r="M97" i="4"/>
  <c r="AA99" i="4" s="1"/>
  <c r="K97" i="4"/>
  <c r="Y98" i="4" s="1"/>
  <c r="I97" i="4"/>
  <c r="Y97" i="4" s="1"/>
  <c r="B97" i="4"/>
  <c r="E96" i="4" s="1"/>
  <c r="U96" i="4"/>
  <c r="A96" i="4"/>
  <c r="R95" i="4"/>
  <c r="N95" i="4"/>
  <c r="A95" i="4"/>
  <c r="R94" i="4"/>
  <c r="N94" i="4"/>
  <c r="A94" i="4"/>
  <c r="AS93" i="4"/>
  <c r="AR93" i="4"/>
  <c r="R93" i="4"/>
  <c r="N93" i="4"/>
  <c r="A93" i="4"/>
  <c r="AS92" i="4"/>
  <c r="AR92" i="4"/>
  <c r="AQ92" i="4"/>
  <c r="R92" i="4"/>
  <c r="N92" i="4"/>
  <c r="A92" i="4"/>
  <c r="AS91" i="4"/>
  <c r="AR91" i="4"/>
  <c r="BB90" i="4"/>
  <c r="AS90" i="4"/>
  <c r="AR90" i="4"/>
  <c r="Q90" i="4"/>
  <c r="M90" i="4"/>
  <c r="I90" i="4"/>
  <c r="E90" i="4"/>
  <c r="B90" i="4"/>
  <c r="U85" i="4" s="1"/>
  <c r="BB89" i="4"/>
  <c r="AS89" i="4"/>
  <c r="AR89" i="4"/>
  <c r="W89" i="4"/>
  <c r="U89" i="4"/>
  <c r="AE90" i="4" s="1"/>
  <c r="M89" i="4"/>
  <c r="I89" i="4"/>
  <c r="E89" i="4"/>
  <c r="B89" i="4"/>
  <c r="Q85" i="4" s="1"/>
  <c r="BB88" i="4"/>
  <c r="AS88" i="4"/>
  <c r="AR88" i="4"/>
  <c r="W88" i="4"/>
  <c r="U88" i="4"/>
  <c r="S88" i="4"/>
  <c r="Q88" i="4"/>
  <c r="I88" i="4"/>
  <c r="E88" i="4"/>
  <c r="B88" i="4"/>
  <c r="M85" i="4" s="1"/>
  <c r="BB87" i="4"/>
  <c r="W87" i="4"/>
  <c r="U87" i="4"/>
  <c r="S87" i="4"/>
  <c r="AA87" i="4" s="1"/>
  <c r="Q87" i="4"/>
  <c r="O87" i="4"/>
  <c r="M87" i="4"/>
  <c r="E87" i="4"/>
  <c r="B87" i="4"/>
  <c r="BB86" i="4"/>
  <c r="W86" i="4"/>
  <c r="U86" i="4"/>
  <c r="S86" i="4"/>
  <c r="Q86" i="4"/>
  <c r="O86" i="4"/>
  <c r="M86" i="4"/>
  <c r="K86" i="4"/>
  <c r="I86" i="4"/>
  <c r="B86" i="4"/>
  <c r="E85" i="4" s="1"/>
  <c r="I85" i="4"/>
  <c r="A85" i="4"/>
  <c r="AS84" i="4"/>
  <c r="AR84" i="4"/>
  <c r="BB83" i="4"/>
  <c r="AS83" i="4"/>
  <c r="AR83" i="4"/>
  <c r="AQ83" i="4"/>
  <c r="Q83" i="4"/>
  <c r="M83" i="4"/>
  <c r="I83" i="4"/>
  <c r="E83" i="4"/>
  <c r="B83" i="4"/>
  <c r="BB82" i="4"/>
  <c r="AS82" i="4"/>
  <c r="AR82" i="4"/>
  <c r="W82" i="4"/>
  <c r="U82" i="4"/>
  <c r="M82" i="4"/>
  <c r="I82" i="4"/>
  <c r="E82" i="4"/>
  <c r="B82" i="4"/>
  <c r="BB81" i="4"/>
  <c r="AS81" i="4"/>
  <c r="AR81" i="4"/>
  <c r="AQ81" i="4"/>
  <c r="W81" i="4"/>
  <c r="U81" i="4"/>
  <c r="S81" i="4"/>
  <c r="Q81" i="4"/>
  <c r="AA82" i="4" s="1"/>
  <c r="I81" i="4"/>
  <c r="E81" i="4"/>
  <c r="B81" i="4"/>
  <c r="BB80" i="4"/>
  <c r="AS80" i="4"/>
  <c r="AR80" i="4"/>
  <c r="W80" i="4"/>
  <c r="U80" i="4"/>
  <c r="S80" i="4"/>
  <c r="Q80" i="4"/>
  <c r="O80" i="4"/>
  <c r="AE80" i="4" s="1"/>
  <c r="M80" i="4"/>
  <c r="AC80" i="4" s="1"/>
  <c r="E80" i="4"/>
  <c r="B80" i="4"/>
  <c r="BB79" i="4"/>
  <c r="AS79" i="4"/>
  <c r="AR79" i="4"/>
  <c r="W79" i="4"/>
  <c r="U79" i="4"/>
  <c r="S79" i="4"/>
  <c r="AE82" i="4" s="1"/>
  <c r="Q79" i="4"/>
  <c r="O79" i="4"/>
  <c r="AE81" i="4" s="1"/>
  <c r="M79" i="4"/>
  <c r="K79" i="4"/>
  <c r="I79" i="4"/>
  <c r="AA80" i="4" s="1"/>
  <c r="B79" i="4"/>
  <c r="U78" i="4"/>
  <c r="Q78" i="4"/>
  <c r="M78" i="4"/>
  <c r="I78" i="4"/>
  <c r="E78" i="4"/>
  <c r="A78" i="4"/>
  <c r="BB76" i="4"/>
  <c r="Q76" i="4"/>
  <c r="M76" i="4"/>
  <c r="I76" i="4"/>
  <c r="E76" i="4"/>
  <c r="B76" i="4"/>
  <c r="BB75" i="4"/>
  <c r="AS75" i="4"/>
  <c r="AR75" i="4"/>
  <c r="AQ75" i="4"/>
  <c r="W75" i="4"/>
  <c r="AC76" i="4" s="1"/>
  <c r="U75" i="4"/>
  <c r="M75" i="4"/>
  <c r="I75" i="4"/>
  <c r="E75" i="4"/>
  <c r="B75" i="4"/>
  <c r="BB74" i="4"/>
  <c r="AS74" i="4"/>
  <c r="AR74" i="4"/>
  <c r="AC74" i="4"/>
  <c r="Y74" i="4"/>
  <c r="W74" i="4"/>
  <c r="U74" i="4"/>
  <c r="S74" i="4"/>
  <c r="AA74" i="4" s="1"/>
  <c r="Q74" i="4"/>
  <c r="I74" i="4"/>
  <c r="E74" i="4"/>
  <c r="B74" i="4"/>
  <c r="BB73" i="4"/>
  <c r="AS73" i="4"/>
  <c r="AR73" i="4"/>
  <c r="AA73" i="4"/>
  <c r="W73" i="4"/>
  <c r="U73" i="4"/>
  <c r="S73" i="4"/>
  <c r="Q73" i="4"/>
  <c r="O73" i="4"/>
  <c r="M73" i="4"/>
  <c r="E73" i="4"/>
  <c r="B73" i="4"/>
  <c r="BB72" i="4"/>
  <c r="AS72" i="4"/>
  <c r="AR72" i="4"/>
  <c r="AQ72" i="4"/>
  <c r="W72" i="4"/>
  <c r="Y76" i="4" s="1"/>
  <c r="U72" i="4"/>
  <c r="AA76" i="4" s="1"/>
  <c r="S72" i="4"/>
  <c r="AC75" i="4" s="1"/>
  <c r="Q72" i="4"/>
  <c r="AE75" i="4" s="1"/>
  <c r="O72" i="4"/>
  <c r="AE74" i="4" s="1"/>
  <c r="M72" i="4"/>
  <c r="K72" i="4"/>
  <c r="AC73" i="4" s="1"/>
  <c r="I72" i="4"/>
  <c r="AC72" i="4" s="1"/>
  <c r="B72" i="4"/>
  <c r="AS71" i="4"/>
  <c r="AR71" i="4"/>
  <c r="AQ71" i="4"/>
  <c r="U71" i="4"/>
  <c r="Q71" i="4"/>
  <c r="M71" i="4"/>
  <c r="I71" i="4"/>
  <c r="E71" i="4"/>
  <c r="A71" i="4"/>
  <c r="AS70" i="4"/>
  <c r="AR70" i="4"/>
  <c r="AS68" i="4"/>
  <c r="AR68" i="4"/>
  <c r="AQ68" i="4"/>
  <c r="AK68" i="4"/>
  <c r="R68" i="4"/>
  <c r="N68" i="4"/>
  <c r="A68" i="4"/>
  <c r="AS67" i="4"/>
  <c r="AR67" i="4"/>
  <c r="AK67" i="4"/>
  <c r="R67" i="4"/>
  <c r="AQ118" i="4" s="1"/>
  <c r="N67" i="4"/>
  <c r="AQ67" i="4" s="1"/>
  <c r="A67" i="4"/>
  <c r="AS66" i="4"/>
  <c r="AR66" i="4"/>
  <c r="R66" i="4"/>
  <c r="N66" i="4"/>
  <c r="AQ66" i="4" s="1"/>
  <c r="A66" i="4"/>
  <c r="AS65" i="4"/>
  <c r="AR65" i="4"/>
  <c r="R65" i="4"/>
  <c r="N65" i="4"/>
  <c r="AQ116" i="4" s="1"/>
  <c r="A65" i="4"/>
  <c r="AS64" i="4"/>
  <c r="AR64" i="4"/>
  <c r="R64" i="4"/>
  <c r="AQ115" i="4" s="1"/>
  <c r="N64" i="4"/>
  <c r="AQ64" i="4" s="1"/>
  <c r="A64" i="4"/>
  <c r="AN61" i="4"/>
  <c r="AS59" i="4"/>
  <c r="AR59" i="4"/>
  <c r="R59" i="4"/>
  <c r="AQ111" i="4" s="1"/>
  <c r="N59" i="4"/>
  <c r="AQ59" i="4" s="1"/>
  <c r="A59" i="4"/>
  <c r="AS58" i="4"/>
  <c r="AR58" i="4"/>
  <c r="R58" i="4"/>
  <c r="AQ58" i="4" s="1"/>
  <c r="N58" i="4"/>
  <c r="A58" i="4"/>
  <c r="AS57" i="4"/>
  <c r="AR57" i="4"/>
  <c r="R57" i="4"/>
  <c r="N57" i="4"/>
  <c r="AQ57" i="4" s="1"/>
  <c r="A57" i="4"/>
  <c r="AS56" i="4"/>
  <c r="AR56" i="4"/>
  <c r="AQ56" i="4"/>
  <c r="R56" i="4"/>
  <c r="AQ108" i="4" s="1"/>
  <c r="N56" i="4"/>
  <c r="A56" i="4"/>
  <c r="AS55" i="4"/>
  <c r="AR55" i="4"/>
  <c r="AQ55" i="4"/>
  <c r="AK55" i="4"/>
  <c r="R55" i="4"/>
  <c r="AQ107" i="4" s="1"/>
  <c r="N55" i="4"/>
  <c r="A55" i="4"/>
  <c r="AS54" i="4"/>
  <c r="AR54" i="4"/>
  <c r="AK54" i="4"/>
  <c r="R54" i="4"/>
  <c r="AQ106" i="4" s="1"/>
  <c r="N54" i="4"/>
  <c r="AQ54" i="4" s="1"/>
  <c r="A54" i="4"/>
  <c r="AS50" i="4"/>
  <c r="AR50" i="4"/>
  <c r="R50" i="4"/>
  <c r="AK56" i="4" s="1"/>
  <c r="N50" i="4"/>
  <c r="AQ50" i="4" s="1"/>
  <c r="A50" i="4"/>
  <c r="AS49" i="4"/>
  <c r="AR49" i="4"/>
  <c r="R49" i="4"/>
  <c r="AQ101" i="4" s="1"/>
  <c r="N49" i="4"/>
  <c r="AQ49" i="4" s="1"/>
  <c r="A49" i="4"/>
  <c r="AS48" i="4"/>
  <c r="AR48" i="4"/>
  <c r="R48" i="4"/>
  <c r="AQ100" i="4" s="1"/>
  <c r="N48" i="4"/>
  <c r="AQ48" i="4" s="1"/>
  <c r="A48" i="4"/>
  <c r="AS47" i="4"/>
  <c r="AR47" i="4"/>
  <c r="R47" i="4"/>
  <c r="AK50" i="4" s="1"/>
  <c r="N47" i="4"/>
  <c r="A47" i="4"/>
  <c r="AS46" i="4"/>
  <c r="AR46" i="4"/>
  <c r="R46" i="4"/>
  <c r="AQ98" i="4" s="1"/>
  <c r="N46" i="4"/>
  <c r="AQ46" i="4" s="1"/>
  <c r="A46" i="4"/>
  <c r="AS45" i="4"/>
  <c r="AR45" i="4"/>
  <c r="AQ45" i="4"/>
  <c r="R45" i="4"/>
  <c r="AQ97" i="4" s="1"/>
  <c r="N45" i="4"/>
  <c r="A45" i="4"/>
  <c r="AS41" i="4"/>
  <c r="AR41" i="4"/>
  <c r="AQ41" i="4"/>
  <c r="AK41" i="4"/>
  <c r="R41" i="4"/>
  <c r="AQ93" i="4" s="1"/>
  <c r="N41" i="4"/>
  <c r="A41" i="4"/>
  <c r="AS40" i="4"/>
  <c r="AR40" i="4"/>
  <c r="AK40" i="4"/>
  <c r="R40" i="4"/>
  <c r="AK46" i="4" s="1"/>
  <c r="N40" i="4"/>
  <c r="AQ40" i="4" s="1"/>
  <c r="A40" i="4"/>
  <c r="AS39" i="4"/>
  <c r="AR39" i="4"/>
  <c r="R39" i="4"/>
  <c r="N39" i="4"/>
  <c r="AQ39" i="4" s="1"/>
  <c r="A39" i="4"/>
  <c r="AS38" i="4"/>
  <c r="AR38" i="4"/>
  <c r="R38" i="4"/>
  <c r="AQ90" i="4" s="1"/>
  <c r="N38" i="4"/>
  <c r="AQ38" i="4" s="1"/>
  <c r="A38" i="4"/>
  <c r="AS37" i="4"/>
  <c r="AR37" i="4"/>
  <c r="AK37" i="4"/>
  <c r="R37" i="4"/>
  <c r="AQ89" i="4" s="1"/>
  <c r="N37" i="4"/>
  <c r="AQ37" i="4" s="1"/>
  <c r="A37" i="4"/>
  <c r="AS36" i="4"/>
  <c r="AR36" i="4"/>
  <c r="R36" i="4"/>
  <c r="AK39" i="4" s="1"/>
  <c r="N36" i="4"/>
  <c r="AQ36" i="4" s="1"/>
  <c r="A36" i="4"/>
  <c r="AS32" i="4"/>
  <c r="AR32" i="4"/>
  <c r="R32" i="4"/>
  <c r="N32" i="4"/>
  <c r="AQ84" i="4" s="1"/>
  <c r="A32" i="4"/>
  <c r="AS31" i="4"/>
  <c r="AR31" i="4"/>
  <c r="AQ31" i="4"/>
  <c r="R31" i="4"/>
  <c r="N31" i="4"/>
  <c r="A31" i="4"/>
  <c r="AS30" i="4"/>
  <c r="AR30" i="4"/>
  <c r="AQ30" i="4"/>
  <c r="AK30" i="4"/>
  <c r="R30" i="4"/>
  <c r="AQ82" i="4" s="1"/>
  <c r="N30" i="4"/>
  <c r="A30" i="4"/>
  <c r="AS29" i="4"/>
  <c r="AR29" i="4"/>
  <c r="R29" i="4"/>
  <c r="AK32" i="4" s="1"/>
  <c r="N29" i="4"/>
  <c r="AQ29" i="4" s="1"/>
  <c r="A29" i="4"/>
  <c r="AS28" i="4"/>
  <c r="AR28" i="4"/>
  <c r="AK28" i="4"/>
  <c r="R28" i="4"/>
  <c r="AQ80" i="4" s="1"/>
  <c r="N28" i="4"/>
  <c r="AQ28" i="4" s="1"/>
  <c r="A28" i="4"/>
  <c r="AS27" i="4"/>
  <c r="AR27" i="4"/>
  <c r="R27" i="4"/>
  <c r="AQ79" i="4" s="1"/>
  <c r="N27" i="4"/>
  <c r="AQ27" i="4" s="1"/>
  <c r="A27" i="4"/>
  <c r="AS23" i="4"/>
  <c r="AR23" i="4"/>
  <c r="R23" i="4"/>
  <c r="N23" i="4"/>
  <c r="AQ23" i="4" s="1"/>
  <c r="A23" i="4"/>
  <c r="AS22" i="4"/>
  <c r="AR22" i="4"/>
  <c r="R22" i="4"/>
  <c r="N22" i="4"/>
  <c r="AQ22" i="4" s="1"/>
  <c r="A22" i="4"/>
  <c r="AS21" i="4"/>
  <c r="AR21" i="4"/>
  <c r="R21" i="4"/>
  <c r="AK27" i="4" s="1"/>
  <c r="N21" i="4"/>
  <c r="AQ21" i="4" s="1"/>
  <c r="A21" i="4"/>
  <c r="AS20" i="4"/>
  <c r="AR20" i="4"/>
  <c r="AQ20" i="4"/>
  <c r="AK20" i="4"/>
  <c r="R20" i="4"/>
  <c r="N20" i="4"/>
  <c r="A20" i="4"/>
  <c r="AS19" i="4"/>
  <c r="AR19" i="4"/>
  <c r="AQ19" i="4"/>
  <c r="R19" i="4"/>
  <c r="AK22" i="4" s="1"/>
  <c r="N19" i="4"/>
  <c r="A19" i="4"/>
  <c r="AS18" i="4"/>
  <c r="AR18" i="4"/>
  <c r="AK18" i="4"/>
  <c r="R18" i="4"/>
  <c r="AK21" i="4" s="1"/>
  <c r="N18" i="4"/>
  <c r="AQ18" i="4" s="1"/>
  <c r="A18" i="4"/>
  <c r="AR141" i="2"/>
  <c r="BB141" i="2" s="1"/>
  <c r="AS141" i="2"/>
  <c r="AT141" i="2"/>
  <c r="AU141" i="2"/>
  <c r="AV141" i="2"/>
  <c r="BD141" i="2" s="1"/>
  <c r="AW141" i="2"/>
  <c r="AY141" i="2"/>
  <c r="AZ141" i="2"/>
  <c r="BA141" i="2"/>
  <c r="AR142" i="2"/>
  <c r="BB142" i="2" s="1"/>
  <c r="AS142" i="2"/>
  <c r="AT142" i="2"/>
  <c r="AU142" i="2"/>
  <c r="AV142" i="2"/>
  <c r="BD142" i="2" s="1"/>
  <c r="AW142" i="2"/>
  <c r="AY142" i="2"/>
  <c r="AZ142" i="2"/>
  <c r="AR143" i="2"/>
  <c r="BB143" i="2" s="1"/>
  <c r="AS143" i="2"/>
  <c r="AT143" i="2"/>
  <c r="AU143" i="2"/>
  <c r="AV143" i="2"/>
  <c r="BD143" i="2" s="1"/>
  <c r="AW143" i="2"/>
  <c r="AY143" i="2"/>
  <c r="AZ143" i="2"/>
  <c r="AR144" i="2"/>
  <c r="BB144" i="2" s="1"/>
  <c r="AS144" i="2"/>
  <c r="AT144" i="2"/>
  <c r="AU144" i="2"/>
  <c r="AV144" i="2"/>
  <c r="BD144" i="2" s="1"/>
  <c r="AW144" i="2"/>
  <c r="AX144" i="2"/>
  <c r="AY144" i="2"/>
  <c r="AZ144" i="2"/>
  <c r="AR145" i="2"/>
  <c r="BB145" i="2" s="1"/>
  <c r="AS145" i="2"/>
  <c r="AT145" i="2"/>
  <c r="AU145" i="2"/>
  <c r="AV145" i="2"/>
  <c r="BD145" i="2" s="1"/>
  <c r="AY145" i="2"/>
  <c r="AZ145" i="2"/>
  <c r="AR146" i="2"/>
  <c r="BB146" i="2" s="1"/>
  <c r="AS146" i="2"/>
  <c r="AT146" i="2"/>
  <c r="AU146" i="2"/>
  <c r="AV146" i="2"/>
  <c r="BD146" i="2" s="1"/>
  <c r="AW146" i="2"/>
  <c r="AX146" i="2"/>
  <c r="AY146" i="2"/>
  <c r="AZ146" i="2"/>
  <c r="AR147" i="2"/>
  <c r="BB147" i="2" s="1"/>
  <c r="AS147" i="2"/>
  <c r="AT147" i="2"/>
  <c r="AU147" i="2"/>
  <c r="AV147" i="2"/>
  <c r="BD147" i="2" s="1"/>
  <c r="AY147" i="2"/>
  <c r="AZ147" i="2"/>
  <c r="BA147" i="2"/>
  <c r="AR148" i="2"/>
  <c r="BB148" i="2" s="1"/>
  <c r="AS148" i="2"/>
  <c r="AT148" i="2"/>
  <c r="AU148" i="2"/>
  <c r="AV148" i="2"/>
  <c r="BD148" i="2" s="1"/>
  <c r="AX148" i="2"/>
  <c r="AY148" i="2"/>
  <c r="AZ148" i="2"/>
  <c r="AR149" i="2"/>
  <c r="BB149" i="2" s="1"/>
  <c r="AS149" i="2"/>
  <c r="AT149" i="2"/>
  <c r="AU149" i="2"/>
  <c r="AV149" i="2"/>
  <c r="BD149" i="2" s="1"/>
  <c r="AX149" i="2"/>
  <c r="AY149" i="2"/>
  <c r="AZ149" i="2"/>
  <c r="AR150" i="2"/>
  <c r="BB150" i="2" s="1"/>
  <c r="AS150" i="2"/>
  <c r="AT150" i="2"/>
  <c r="AU150" i="2"/>
  <c r="AV150" i="2"/>
  <c r="BD150" i="2" s="1"/>
  <c r="AX150" i="2"/>
  <c r="AY150" i="2"/>
  <c r="AZ150" i="2"/>
  <c r="AR151" i="2"/>
  <c r="BB151" i="2" s="1"/>
  <c r="AS151" i="2"/>
  <c r="AT151" i="2"/>
  <c r="AU151" i="2"/>
  <c r="AV151" i="2"/>
  <c r="BD151" i="2" s="1"/>
  <c r="AX151" i="2"/>
  <c r="AY151" i="2"/>
  <c r="AZ151" i="2"/>
  <c r="BA151" i="2"/>
  <c r="AR152" i="2"/>
  <c r="BB152" i="2" s="1"/>
  <c r="AS152" i="2"/>
  <c r="AT152" i="2"/>
  <c r="AU152" i="2"/>
  <c r="AV152" i="2"/>
  <c r="BD152" i="2" s="1"/>
  <c r="AW152" i="2"/>
  <c r="AY152" i="2"/>
  <c r="AZ152" i="2"/>
  <c r="BA152" i="2"/>
  <c r="AR153" i="2"/>
  <c r="BB153" i="2" s="1"/>
  <c r="AS153" i="2"/>
  <c r="AT153" i="2"/>
  <c r="AU153" i="2"/>
  <c r="AV153" i="2"/>
  <c r="BD153" i="2" s="1"/>
  <c r="AX153" i="2"/>
  <c r="AY153" i="2"/>
  <c r="AZ153" i="2"/>
  <c r="BA153" i="2"/>
  <c r="AR154" i="2"/>
  <c r="BB154" i="2" s="1"/>
  <c r="AS154" i="2"/>
  <c r="AT154" i="2"/>
  <c r="AU154" i="2"/>
  <c r="AV154" i="2"/>
  <c r="BD154" i="2" s="1"/>
  <c r="AW154" i="2"/>
  <c r="AY154" i="2"/>
  <c r="AZ154" i="2"/>
  <c r="BA154" i="2"/>
  <c r="AR155" i="2"/>
  <c r="BB155" i="2" s="1"/>
  <c r="AS155" i="2"/>
  <c r="AT155" i="2"/>
  <c r="AU155" i="2"/>
  <c r="AV155" i="2"/>
  <c r="BD155" i="2" s="1"/>
  <c r="AX155" i="2"/>
  <c r="AY155" i="2"/>
  <c r="AZ155" i="2"/>
  <c r="AR156" i="2"/>
  <c r="BB156" i="2" s="1"/>
  <c r="AS156" i="2"/>
  <c r="AT156" i="2"/>
  <c r="AU156" i="2"/>
  <c r="AV156" i="2"/>
  <c r="BD156" i="2" s="1"/>
  <c r="AY156" i="2"/>
  <c r="AZ156" i="2"/>
  <c r="AR157" i="2"/>
  <c r="AS157" i="2"/>
  <c r="AT157" i="2"/>
  <c r="AU157" i="2"/>
  <c r="AV157" i="2"/>
  <c r="BD157" i="2" s="1"/>
  <c r="AY157" i="2"/>
  <c r="AZ157" i="2"/>
  <c r="BB157" i="2"/>
  <c r="AR158" i="2"/>
  <c r="BB158" i="2" s="1"/>
  <c r="AS158" i="2"/>
  <c r="AT158" i="2"/>
  <c r="AU158" i="2"/>
  <c r="AV158" i="2"/>
  <c r="BD158" i="2" s="1"/>
  <c r="AY158" i="2"/>
  <c r="AZ158" i="2"/>
  <c r="AR159" i="2"/>
  <c r="BB159" i="2" s="1"/>
  <c r="AS159" i="2"/>
  <c r="AT159" i="2"/>
  <c r="AU159" i="2"/>
  <c r="AV159" i="2"/>
  <c r="BD159" i="2" s="1"/>
  <c r="AY159" i="2"/>
  <c r="AZ159" i="2"/>
  <c r="AR160" i="2"/>
  <c r="BB160" i="2" s="1"/>
  <c r="AS160" i="2"/>
  <c r="AT160" i="2"/>
  <c r="AU160" i="2"/>
  <c r="AV160" i="2"/>
  <c r="BD160" i="2" s="1"/>
  <c r="AW160" i="2"/>
  <c r="AY160" i="2"/>
  <c r="AZ160" i="2"/>
  <c r="AR161" i="2"/>
  <c r="BB161" i="2" s="1"/>
  <c r="AS161" i="2"/>
  <c r="AT161" i="2"/>
  <c r="AU161" i="2"/>
  <c r="AV161" i="2"/>
  <c r="BD161" i="2" s="1"/>
  <c r="AW161" i="2"/>
  <c r="AY161" i="2"/>
  <c r="AZ161" i="2"/>
  <c r="AR162" i="2"/>
  <c r="BB162" i="2" s="1"/>
  <c r="AS162" i="2"/>
  <c r="AT162" i="2"/>
  <c r="AU162" i="2"/>
  <c r="AV162" i="2"/>
  <c r="BD162" i="2" s="1"/>
  <c r="AW162" i="2"/>
  <c r="AY162" i="2"/>
  <c r="AZ162" i="2"/>
  <c r="AR163" i="2"/>
  <c r="BB163" i="2" s="1"/>
  <c r="AS163" i="2"/>
  <c r="AT163" i="2"/>
  <c r="AU163" i="2"/>
  <c r="AV163" i="2"/>
  <c r="BD163" i="2" s="1"/>
  <c r="AW163" i="2"/>
  <c r="AY163" i="2"/>
  <c r="AZ163" i="2"/>
  <c r="AR105" i="2"/>
  <c r="BB105" i="2" s="1"/>
  <c r="AS105" i="2"/>
  <c r="AT105" i="2"/>
  <c r="AU105" i="2"/>
  <c r="AV105" i="2"/>
  <c r="BD105" i="2" s="1"/>
  <c r="AW105" i="2"/>
  <c r="AX105" i="2"/>
  <c r="AY105" i="2"/>
  <c r="AZ105" i="2"/>
  <c r="BA105" i="2"/>
  <c r="AR106" i="2"/>
  <c r="BB106" i="2" s="1"/>
  <c r="AS106" i="2"/>
  <c r="AT106" i="2"/>
  <c r="AU106" i="2"/>
  <c r="AV106" i="2"/>
  <c r="BD106" i="2" s="1"/>
  <c r="AW106" i="2"/>
  <c r="AX106" i="2"/>
  <c r="AY106" i="2"/>
  <c r="AZ106" i="2"/>
  <c r="BA106" i="2"/>
  <c r="AR107" i="2"/>
  <c r="BB107" i="2" s="1"/>
  <c r="AS107" i="2"/>
  <c r="AT107" i="2"/>
  <c r="AU107" i="2"/>
  <c r="AV107" i="2"/>
  <c r="BD107" i="2" s="1"/>
  <c r="AW107" i="2"/>
  <c r="AX107" i="2"/>
  <c r="AY107" i="2"/>
  <c r="AZ107" i="2"/>
  <c r="BA107" i="2"/>
  <c r="AR108" i="2"/>
  <c r="BB108" i="2" s="1"/>
  <c r="AS108" i="2"/>
  <c r="AT108" i="2"/>
  <c r="AU108" i="2"/>
  <c r="AV108" i="2"/>
  <c r="BD108" i="2" s="1"/>
  <c r="AW108" i="2"/>
  <c r="AX108" i="2"/>
  <c r="AY108" i="2"/>
  <c r="AZ108" i="2"/>
  <c r="BA108" i="2"/>
  <c r="AR109" i="2"/>
  <c r="BB109" i="2" s="1"/>
  <c r="AS109" i="2"/>
  <c r="AT109" i="2"/>
  <c r="AU109" i="2"/>
  <c r="AV109" i="2"/>
  <c r="BD109" i="2" s="1"/>
  <c r="AW109" i="2"/>
  <c r="AX109" i="2"/>
  <c r="AY109" i="2"/>
  <c r="AZ109" i="2"/>
  <c r="BA109" i="2"/>
  <c r="AR110" i="2"/>
  <c r="BB110" i="2" s="1"/>
  <c r="AS110" i="2"/>
  <c r="AT110" i="2"/>
  <c r="AU110" i="2"/>
  <c r="AV110" i="2"/>
  <c r="BD110" i="2" s="1"/>
  <c r="AW110" i="2"/>
  <c r="AX110" i="2"/>
  <c r="AY110" i="2"/>
  <c r="AZ110" i="2"/>
  <c r="BA110" i="2"/>
  <c r="AR111" i="2"/>
  <c r="BB111" i="2" s="1"/>
  <c r="AS111" i="2"/>
  <c r="AT111" i="2"/>
  <c r="AU111" i="2"/>
  <c r="AV111" i="2"/>
  <c r="BD111" i="2" s="1"/>
  <c r="AW111" i="2"/>
  <c r="AX111" i="2"/>
  <c r="AY111" i="2"/>
  <c r="AZ111" i="2"/>
  <c r="BA111" i="2"/>
  <c r="AR112" i="2"/>
  <c r="BB112" i="2" s="1"/>
  <c r="AS112" i="2"/>
  <c r="AT112" i="2"/>
  <c r="AU112" i="2"/>
  <c r="AV112" i="2"/>
  <c r="BD112" i="2" s="1"/>
  <c r="AW112" i="2"/>
  <c r="AX112" i="2"/>
  <c r="AY112" i="2"/>
  <c r="AZ112" i="2"/>
  <c r="BA112" i="2"/>
  <c r="AR113" i="2"/>
  <c r="BB113" i="2" s="1"/>
  <c r="AS113" i="2"/>
  <c r="AT113" i="2"/>
  <c r="AU113" i="2"/>
  <c r="AV113" i="2"/>
  <c r="BD113" i="2" s="1"/>
  <c r="AW113" i="2"/>
  <c r="AX113" i="2"/>
  <c r="AY113" i="2"/>
  <c r="AZ113" i="2"/>
  <c r="BA113" i="2"/>
  <c r="AR114" i="2"/>
  <c r="BB114" i="2" s="1"/>
  <c r="AS114" i="2"/>
  <c r="AT114" i="2"/>
  <c r="AU114" i="2"/>
  <c r="AV114" i="2"/>
  <c r="BD114" i="2" s="1"/>
  <c r="AW114" i="2"/>
  <c r="AX114" i="2"/>
  <c r="AY114" i="2"/>
  <c r="AZ114" i="2"/>
  <c r="BA114" i="2"/>
  <c r="AR115" i="2"/>
  <c r="AS115" i="2"/>
  <c r="AT115" i="2"/>
  <c r="AU115" i="2"/>
  <c r="AV115" i="2"/>
  <c r="BD115" i="2" s="1"/>
  <c r="AW115" i="2"/>
  <c r="AX115" i="2"/>
  <c r="AY115" i="2"/>
  <c r="AZ115" i="2"/>
  <c r="BA115" i="2"/>
  <c r="BB115" i="2"/>
  <c r="AR116" i="2"/>
  <c r="BB116" i="2" s="1"/>
  <c r="AS116" i="2"/>
  <c r="AT116" i="2"/>
  <c r="AU116" i="2"/>
  <c r="AV116" i="2"/>
  <c r="BD116" i="2" s="1"/>
  <c r="AX116" i="2"/>
  <c r="AY116" i="2"/>
  <c r="AZ116" i="2"/>
  <c r="BA116" i="2"/>
  <c r="AR117" i="2"/>
  <c r="BB117" i="2" s="1"/>
  <c r="AS117" i="2"/>
  <c r="AT117" i="2"/>
  <c r="AU117" i="2"/>
  <c r="AV117" i="2"/>
  <c r="BD117" i="2" s="1"/>
  <c r="AW117" i="2"/>
  <c r="AX117" i="2"/>
  <c r="AY117" i="2"/>
  <c r="AZ117" i="2"/>
  <c r="BA117" i="2"/>
  <c r="AR118" i="2"/>
  <c r="BB118" i="2" s="1"/>
  <c r="AS118" i="2"/>
  <c r="AT118" i="2"/>
  <c r="AU118" i="2"/>
  <c r="AV118" i="2"/>
  <c r="BD118" i="2" s="1"/>
  <c r="AW118" i="2"/>
  <c r="AX118" i="2"/>
  <c r="AY118" i="2"/>
  <c r="AZ118" i="2"/>
  <c r="BA118" i="2"/>
  <c r="AR119" i="2"/>
  <c r="BB119" i="2" s="1"/>
  <c r="AS119" i="2"/>
  <c r="AT119" i="2"/>
  <c r="AU119" i="2"/>
  <c r="AV119" i="2"/>
  <c r="BD119" i="2" s="1"/>
  <c r="AW119" i="2"/>
  <c r="AX119" i="2"/>
  <c r="AY119" i="2"/>
  <c r="AZ119" i="2"/>
  <c r="BA119" i="2"/>
  <c r="AR120" i="2"/>
  <c r="BB120" i="2" s="1"/>
  <c r="AS120" i="2"/>
  <c r="AT120" i="2"/>
  <c r="AU120" i="2"/>
  <c r="AV120" i="2"/>
  <c r="BD120" i="2" s="1"/>
  <c r="AW120" i="2"/>
  <c r="AX120" i="2"/>
  <c r="AY120" i="2"/>
  <c r="AZ120" i="2"/>
  <c r="BA120" i="2"/>
  <c r="AR121" i="2"/>
  <c r="AS121" i="2"/>
  <c r="AT121" i="2"/>
  <c r="AU121" i="2"/>
  <c r="AV121" i="2"/>
  <c r="BD121" i="2" s="1"/>
  <c r="AW121" i="2"/>
  <c r="AX121" i="2"/>
  <c r="AY121" i="2"/>
  <c r="AZ121" i="2"/>
  <c r="BA121" i="2"/>
  <c r="BB121" i="2"/>
  <c r="AR122" i="2"/>
  <c r="BB122" i="2" s="1"/>
  <c r="AS122" i="2"/>
  <c r="AT122" i="2"/>
  <c r="AU122" i="2"/>
  <c r="AV122" i="2"/>
  <c r="BD122" i="2" s="1"/>
  <c r="AW122" i="2"/>
  <c r="AX122" i="2"/>
  <c r="AY122" i="2"/>
  <c r="AZ122" i="2"/>
  <c r="BA122" i="2"/>
  <c r="AR123" i="2"/>
  <c r="BB123" i="2" s="1"/>
  <c r="AS123" i="2"/>
  <c r="AT123" i="2"/>
  <c r="AU123" i="2"/>
  <c r="AV123" i="2"/>
  <c r="BD123" i="2" s="1"/>
  <c r="AW123" i="2"/>
  <c r="AX123" i="2"/>
  <c r="AY123" i="2"/>
  <c r="AZ123" i="2"/>
  <c r="BA123" i="2"/>
  <c r="AR124" i="2"/>
  <c r="BB124" i="2" s="1"/>
  <c r="AS124" i="2"/>
  <c r="AT124" i="2"/>
  <c r="AU124" i="2"/>
  <c r="AV124" i="2"/>
  <c r="BD124" i="2" s="1"/>
  <c r="AW124" i="2"/>
  <c r="AX124" i="2"/>
  <c r="AY124" i="2"/>
  <c r="AZ124" i="2"/>
  <c r="BA124" i="2"/>
  <c r="AR125" i="2"/>
  <c r="BB125" i="2" s="1"/>
  <c r="AS125" i="2"/>
  <c r="AT125" i="2"/>
  <c r="AU125" i="2"/>
  <c r="AV125" i="2"/>
  <c r="BD125" i="2" s="1"/>
  <c r="AW125" i="2"/>
  <c r="AY125" i="2"/>
  <c r="AZ125" i="2"/>
  <c r="BA125" i="2"/>
  <c r="AR126" i="2"/>
  <c r="BB126" i="2" s="1"/>
  <c r="AS126" i="2"/>
  <c r="AT126" i="2"/>
  <c r="AU126" i="2"/>
  <c r="AV126" i="2"/>
  <c r="BD126" i="2" s="1"/>
  <c r="AW126" i="2"/>
  <c r="AX126" i="2"/>
  <c r="AY126" i="2"/>
  <c r="AZ126" i="2"/>
  <c r="BA126" i="2"/>
  <c r="AR127" i="2"/>
  <c r="BB127" i="2" s="1"/>
  <c r="AS127" i="2"/>
  <c r="AT127" i="2"/>
  <c r="AU127" i="2"/>
  <c r="AV127" i="2"/>
  <c r="BD127" i="2" s="1"/>
  <c r="AW127" i="2"/>
  <c r="AX127" i="2"/>
  <c r="AY127" i="2"/>
  <c r="AZ127" i="2"/>
  <c r="BA127" i="2"/>
  <c r="AR128" i="2"/>
  <c r="BB128" i="2" s="1"/>
  <c r="AS128" i="2"/>
  <c r="AT128" i="2"/>
  <c r="AU128" i="2"/>
  <c r="AV128" i="2"/>
  <c r="BD128" i="2" s="1"/>
  <c r="AW128" i="2"/>
  <c r="AX128" i="2"/>
  <c r="AY128" i="2"/>
  <c r="AZ128" i="2"/>
  <c r="AR129" i="2"/>
  <c r="BB129" i="2" s="1"/>
  <c r="AS129" i="2"/>
  <c r="AT129" i="2"/>
  <c r="AU129" i="2"/>
  <c r="AV129" i="2"/>
  <c r="BD129" i="2" s="1"/>
  <c r="AW129" i="2"/>
  <c r="AX129" i="2"/>
  <c r="AY129" i="2"/>
  <c r="AZ129" i="2"/>
  <c r="BA129" i="2"/>
  <c r="AR130" i="2"/>
  <c r="BB130" i="2" s="1"/>
  <c r="AS130" i="2"/>
  <c r="AT130" i="2"/>
  <c r="AU130" i="2"/>
  <c r="AV130" i="2"/>
  <c r="BD130" i="2" s="1"/>
  <c r="AW130" i="2"/>
  <c r="AX130" i="2"/>
  <c r="AY130" i="2"/>
  <c r="AZ130" i="2"/>
  <c r="BA130" i="2"/>
  <c r="AR131" i="2"/>
  <c r="BB131" i="2" s="1"/>
  <c r="AS131" i="2"/>
  <c r="AT131" i="2"/>
  <c r="AU131" i="2"/>
  <c r="AV131" i="2"/>
  <c r="BD131" i="2" s="1"/>
  <c r="AW131" i="2"/>
  <c r="AX131" i="2"/>
  <c r="AY131" i="2"/>
  <c r="AZ131" i="2"/>
  <c r="BA131" i="2"/>
  <c r="AR132" i="2"/>
  <c r="BB132" i="2" s="1"/>
  <c r="AS132" i="2"/>
  <c r="AT132" i="2"/>
  <c r="AU132" i="2"/>
  <c r="AV132" i="2"/>
  <c r="BD132" i="2" s="1"/>
  <c r="AW132" i="2"/>
  <c r="AY132" i="2"/>
  <c r="AZ132" i="2"/>
  <c r="BA132" i="2"/>
  <c r="AR133" i="2"/>
  <c r="BB133" i="2" s="1"/>
  <c r="AS133" i="2"/>
  <c r="AT133" i="2"/>
  <c r="AU133" i="2"/>
  <c r="AV133" i="2"/>
  <c r="BD133" i="2" s="1"/>
  <c r="AW133" i="2"/>
  <c r="AX133" i="2"/>
  <c r="AY133" i="2"/>
  <c r="AZ133" i="2"/>
  <c r="BA133" i="2"/>
  <c r="AR134" i="2"/>
  <c r="BB134" i="2" s="1"/>
  <c r="AS134" i="2"/>
  <c r="AT134" i="2"/>
  <c r="AU134" i="2"/>
  <c r="AV134" i="2"/>
  <c r="BD134" i="2" s="1"/>
  <c r="AW134" i="2"/>
  <c r="AX134" i="2"/>
  <c r="AY134" i="2"/>
  <c r="AZ134" i="2"/>
  <c r="BA134" i="2"/>
  <c r="AR135" i="2"/>
  <c r="BB135" i="2" s="1"/>
  <c r="AS135" i="2"/>
  <c r="AT135" i="2"/>
  <c r="AU135" i="2"/>
  <c r="AV135" i="2"/>
  <c r="BD135" i="2" s="1"/>
  <c r="AW135" i="2"/>
  <c r="AX135" i="2"/>
  <c r="AY135" i="2"/>
  <c r="AZ135" i="2"/>
  <c r="AR136" i="2"/>
  <c r="BB136" i="2" s="1"/>
  <c r="AS136" i="2"/>
  <c r="AT136" i="2"/>
  <c r="AU136" i="2"/>
  <c r="AV136" i="2"/>
  <c r="BD136" i="2" s="1"/>
  <c r="AW136" i="2"/>
  <c r="AX136" i="2"/>
  <c r="AY136" i="2"/>
  <c r="AZ136" i="2"/>
  <c r="BA136" i="2"/>
  <c r="AR137" i="2"/>
  <c r="BB137" i="2" s="1"/>
  <c r="AS137" i="2"/>
  <c r="AT137" i="2"/>
  <c r="AU137" i="2"/>
  <c r="AV137" i="2"/>
  <c r="BD137" i="2" s="1"/>
  <c r="AW137" i="2"/>
  <c r="AX137" i="2"/>
  <c r="AY137" i="2"/>
  <c r="AZ137" i="2"/>
  <c r="BA137" i="2"/>
  <c r="AR138" i="2"/>
  <c r="BB138" i="2" s="1"/>
  <c r="AS138" i="2"/>
  <c r="AT138" i="2"/>
  <c r="AU138" i="2"/>
  <c r="AV138" i="2"/>
  <c r="BD138" i="2" s="1"/>
  <c r="AW138" i="2"/>
  <c r="AX138" i="2"/>
  <c r="AY138" i="2"/>
  <c r="AZ138" i="2"/>
  <c r="BA138" i="2"/>
  <c r="AR139" i="2"/>
  <c r="BB139" i="2" s="1"/>
  <c r="AS139" i="2"/>
  <c r="AT139" i="2"/>
  <c r="AU139" i="2"/>
  <c r="AV139" i="2"/>
  <c r="BD139" i="2" s="1"/>
  <c r="AW139" i="2"/>
  <c r="AX139" i="2"/>
  <c r="AY139" i="2"/>
  <c r="AZ139" i="2"/>
  <c r="BA139" i="2"/>
  <c r="AR140" i="2"/>
  <c r="BB140" i="2" s="1"/>
  <c r="AS140" i="2"/>
  <c r="AT140" i="2"/>
  <c r="AU140" i="2"/>
  <c r="AV140" i="2"/>
  <c r="BD140" i="2" s="1"/>
  <c r="AW140" i="2"/>
  <c r="AY140" i="2"/>
  <c r="AZ140" i="2"/>
  <c r="BA140" i="2"/>
  <c r="AZ104" i="2"/>
  <c r="AY104" i="2"/>
  <c r="AA83" i="4" l="1"/>
  <c r="AC83" i="4"/>
  <c r="AQ120" i="4"/>
  <c r="AA79" i="4"/>
  <c r="AC79" i="4"/>
  <c r="Y83" i="4"/>
  <c r="AA88" i="4"/>
  <c r="AE88" i="4"/>
  <c r="Y88" i="4"/>
  <c r="AE87" i="4"/>
  <c r="AC87" i="4"/>
  <c r="AA89" i="4"/>
  <c r="Y89" i="4"/>
  <c r="AA90" i="4"/>
  <c r="AC90" i="4"/>
  <c r="Y86" i="4"/>
  <c r="N117" i="4"/>
  <c r="N125" i="4"/>
  <c r="N136" i="4"/>
  <c r="R117" i="4"/>
  <c r="AK120" i="4" s="1"/>
  <c r="R125" i="4"/>
  <c r="R129" i="4"/>
  <c r="AK135" i="4" s="1"/>
  <c r="B154" i="4"/>
  <c r="E153" i="4" s="1"/>
  <c r="B156" i="4"/>
  <c r="M153" i="4" s="1"/>
  <c r="N147" i="4"/>
  <c r="U174" i="4"/>
  <c r="AC98" i="4"/>
  <c r="N148" i="4"/>
  <c r="B161" i="4"/>
  <c r="I159" i="4" s="1"/>
  <c r="B169" i="4"/>
  <c r="Q165" i="4" s="1"/>
  <c r="R151" i="4"/>
  <c r="AA101" i="4"/>
  <c r="N116" i="4"/>
  <c r="N127" i="4"/>
  <c r="R149" i="4"/>
  <c r="AE101" i="4"/>
  <c r="R127" i="4"/>
  <c r="AK133" i="4" s="1"/>
  <c r="N134" i="4"/>
  <c r="N150" i="4"/>
  <c r="U173" i="4"/>
  <c r="W172" i="4"/>
  <c r="AA72" i="4"/>
  <c r="AE79" i="4"/>
  <c r="Y160" i="4"/>
  <c r="AK65" i="4"/>
  <c r="AQ70" i="4"/>
  <c r="AE72" i="4"/>
  <c r="AE73" i="4"/>
  <c r="AQ74" i="4"/>
  <c r="Y82" i="4"/>
  <c r="AE83" i="4"/>
  <c r="AA86" i="4"/>
  <c r="AC89" i="4"/>
  <c r="AA97" i="4"/>
  <c r="AA98" i="4"/>
  <c r="AC99" i="4"/>
  <c r="AQ110" i="4"/>
  <c r="R115" i="4"/>
  <c r="AK117" i="4" s="1"/>
  <c r="AQ117" i="4"/>
  <c r="Y149" i="4"/>
  <c r="S168" i="4" s="1"/>
  <c r="Y169" i="4" s="1"/>
  <c r="Y151" i="4"/>
  <c r="S174" i="4" s="1"/>
  <c r="Y174" i="4" s="1"/>
  <c r="AA154" i="4"/>
  <c r="U155" i="4"/>
  <c r="W161" i="4"/>
  <c r="B167" i="4"/>
  <c r="I165" i="4" s="1"/>
  <c r="U168" i="4"/>
  <c r="AE99" i="4"/>
  <c r="AQ109" i="4"/>
  <c r="AC86" i="4"/>
  <c r="AC97" i="4"/>
  <c r="N126" i="4"/>
  <c r="AK36" i="4"/>
  <c r="AK47" i="4"/>
  <c r="Y75" i="4"/>
  <c r="AE76" i="4"/>
  <c r="Y81" i="4"/>
  <c r="AC82" i="4"/>
  <c r="AE86" i="4"/>
  <c r="AC88" i="4"/>
  <c r="AE97" i="4"/>
  <c r="AE98" i="4"/>
  <c r="AQ99" i="4"/>
  <c r="N120" i="4"/>
  <c r="R124" i="4"/>
  <c r="R126" i="4"/>
  <c r="R128" i="4"/>
  <c r="AK134" i="4" s="1"/>
  <c r="N133" i="4"/>
  <c r="N135" i="4"/>
  <c r="N144" i="4"/>
  <c r="N146" i="4"/>
  <c r="R150" i="4"/>
  <c r="B155" i="4"/>
  <c r="I153" i="4" s="1"/>
  <c r="Y155" i="4"/>
  <c r="AA161" i="4"/>
  <c r="W169" i="4"/>
  <c r="B174" i="4"/>
  <c r="M171" i="4" s="1"/>
  <c r="AQ65" i="4"/>
  <c r="AE89" i="4"/>
  <c r="AQ102" i="4"/>
  <c r="N124" i="4"/>
  <c r="Y161" i="4"/>
  <c r="U162" i="4"/>
  <c r="AQ47" i="4"/>
  <c r="AK57" i="4"/>
  <c r="AA75" i="4"/>
  <c r="Y79" i="4"/>
  <c r="Y80" i="4"/>
  <c r="AA81" i="4"/>
  <c r="Y90" i="4"/>
  <c r="AQ91" i="4"/>
  <c r="AC101" i="4"/>
  <c r="N119" i="4"/>
  <c r="R120" i="4"/>
  <c r="R133" i="4"/>
  <c r="AK136" i="4" s="1"/>
  <c r="R135" i="4"/>
  <c r="V148" i="4"/>
  <c r="I166" i="4" s="1"/>
  <c r="V150" i="4"/>
  <c r="I172" i="4" s="1"/>
  <c r="Y173" i="4" s="1"/>
  <c r="W156" i="4"/>
  <c r="Y162" i="4"/>
  <c r="B168" i="4"/>
  <c r="M165" i="4" s="1"/>
  <c r="B172" i="4"/>
  <c r="E171" i="4" s="1"/>
  <c r="AK64" i="4"/>
  <c r="AQ73" i="4"/>
  <c r="Y101" i="4"/>
  <c r="AK31" i="4"/>
  <c r="AQ32" i="4"/>
  <c r="AC81" i="4"/>
  <c r="Y87" i="4"/>
  <c r="AQ88" i="4"/>
  <c r="Y100" i="4"/>
  <c r="N118" i="4"/>
  <c r="Y148" i="4"/>
  <c r="K166" i="4" s="1"/>
  <c r="Y156" i="4"/>
  <c r="W157" i="4"/>
  <c r="U160" i="4"/>
  <c r="AA162" i="4"/>
  <c r="Y163" i="4"/>
  <c r="B166" i="4"/>
  <c r="E165" i="4" s="1"/>
  <c r="B175" i="4"/>
  <c r="Q171" i="4" s="1"/>
  <c r="Y72" i="4"/>
  <c r="Y73" i="4"/>
  <c r="R118" i="4"/>
  <c r="AK124" i="4" s="1"/>
  <c r="N149" i="4"/>
  <c r="U154" i="4"/>
  <c r="Y157" i="4"/>
  <c r="B160" i="4"/>
  <c r="E159" i="4" s="1"/>
  <c r="AK66" i="4"/>
  <c r="R145" i="4"/>
  <c r="C9" i="3"/>
  <c r="C10" i="3"/>
  <c r="C11" i="3"/>
  <c r="C12" i="3"/>
  <c r="C13" i="3"/>
  <c r="C14" i="3"/>
  <c r="C15" i="3"/>
  <c r="C16" i="3"/>
  <c r="C17" i="3"/>
  <c r="C18" i="3"/>
  <c r="C19" i="3"/>
  <c r="C8" i="3"/>
  <c r="Y175" i="4" l="1"/>
  <c r="AA173" i="4"/>
  <c r="AA169" i="4"/>
  <c r="Y168" i="4"/>
  <c r="W167" i="4"/>
  <c r="AA166" i="4"/>
  <c r="Y166" i="4"/>
  <c r="U166" i="4"/>
  <c r="AA174" i="4"/>
  <c r="U175" i="4"/>
  <c r="W168" i="4"/>
  <c r="U169" i="4"/>
  <c r="AA175" i="4"/>
  <c r="U167" i="4"/>
  <c r="W166" i="4"/>
  <c r="AA167" i="4"/>
  <c r="Y167" i="4"/>
  <c r="W174" i="4"/>
  <c r="AA168" i="4"/>
  <c r="W173" i="4"/>
  <c r="AA172" i="4"/>
  <c r="Y172" i="4"/>
  <c r="U172" i="4"/>
  <c r="AV104" i="2"/>
  <c r="BD104" i="2" s="1"/>
  <c r="AU104" i="2"/>
  <c r="AT104" i="2"/>
  <c r="AS104" i="2"/>
  <c r="M175" i="1"/>
  <c r="E173" i="1"/>
  <c r="E167" i="1"/>
  <c r="M169" i="1"/>
  <c r="M163" i="1"/>
  <c r="E161" i="1"/>
  <c r="M157" i="1"/>
  <c r="E155" i="1"/>
  <c r="AN130" i="1"/>
  <c r="AN61" i="1"/>
  <c r="U5" i="2" l="1"/>
  <c r="W7" i="2"/>
  <c r="AB5" i="2"/>
  <c r="M5" i="2"/>
  <c r="AB7" i="2"/>
  <c r="G7" i="2"/>
  <c r="M7" i="2"/>
  <c r="AR71" i="1"/>
  <c r="AS71" i="1"/>
  <c r="AR72" i="1"/>
  <c r="AS72" i="1"/>
  <c r="AR73" i="1"/>
  <c r="AS73" i="1"/>
  <c r="AR74" i="1"/>
  <c r="AS74" i="1"/>
  <c r="AR75" i="1"/>
  <c r="AS75" i="1"/>
  <c r="AR79" i="1"/>
  <c r="AS79" i="1"/>
  <c r="AR80" i="1"/>
  <c r="AS80" i="1"/>
  <c r="AR81" i="1"/>
  <c r="AS81" i="1"/>
  <c r="AR82" i="1"/>
  <c r="AS82" i="1"/>
  <c r="AR83" i="1"/>
  <c r="AS83" i="1"/>
  <c r="AR84" i="1"/>
  <c r="AS84" i="1"/>
  <c r="AR88" i="1"/>
  <c r="AS88" i="1"/>
  <c r="AR89" i="1"/>
  <c r="AS89" i="1"/>
  <c r="AR90" i="1"/>
  <c r="AS90" i="1"/>
  <c r="AR91" i="1"/>
  <c r="AS91" i="1"/>
  <c r="AR92" i="1"/>
  <c r="AS92" i="1"/>
  <c r="AR93" i="1"/>
  <c r="AS93" i="1"/>
  <c r="AR97" i="1"/>
  <c r="AS97" i="1"/>
  <c r="AR98" i="1"/>
  <c r="AS98" i="1"/>
  <c r="AR99" i="1"/>
  <c r="AS99" i="1"/>
  <c r="AR100" i="1"/>
  <c r="AS100" i="1"/>
  <c r="AR101" i="1"/>
  <c r="AS101" i="1"/>
  <c r="AR102" i="1"/>
  <c r="AS102" i="1"/>
  <c r="AR106" i="1"/>
  <c r="AS106" i="1"/>
  <c r="AR107" i="1"/>
  <c r="AS107" i="1"/>
  <c r="AR108" i="1"/>
  <c r="AS108" i="1"/>
  <c r="AR109" i="1"/>
  <c r="AS109" i="1"/>
  <c r="AR110" i="1"/>
  <c r="AS110" i="1"/>
  <c r="AR111" i="1"/>
  <c r="AS111" i="1"/>
  <c r="AR115" i="1"/>
  <c r="AS115" i="1"/>
  <c r="AR116" i="1"/>
  <c r="AS116" i="1"/>
  <c r="AR117" i="1"/>
  <c r="AS117" i="1"/>
  <c r="AR118" i="1"/>
  <c r="AS118" i="1"/>
  <c r="AR119" i="1"/>
  <c r="AS119" i="1"/>
  <c r="AR120" i="1"/>
  <c r="AS120" i="1"/>
  <c r="AS70" i="1"/>
  <c r="AR70" i="1"/>
  <c r="AR19" i="1"/>
  <c r="AS19" i="1"/>
  <c r="AR20" i="1"/>
  <c r="AS20" i="1"/>
  <c r="AR21" i="1"/>
  <c r="AS21" i="1"/>
  <c r="AR22" i="1"/>
  <c r="AS22" i="1"/>
  <c r="AR23" i="1"/>
  <c r="AS23" i="1"/>
  <c r="AR27" i="1"/>
  <c r="AS27" i="1"/>
  <c r="AR28" i="1"/>
  <c r="AS28" i="1"/>
  <c r="AR29" i="1"/>
  <c r="AS29" i="1"/>
  <c r="AR30" i="1"/>
  <c r="AS30" i="1"/>
  <c r="AR31" i="1"/>
  <c r="AS31" i="1"/>
  <c r="AR32" i="1"/>
  <c r="AS32" i="1"/>
  <c r="AR36" i="1"/>
  <c r="AS36" i="1"/>
  <c r="AR37" i="1"/>
  <c r="AS37" i="1"/>
  <c r="AR38" i="1"/>
  <c r="AS38" i="1"/>
  <c r="AR39" i="1"/>
  <c r="AS39" i="1"/>
  <c r="AR40" i="1"/>
  <c r="AS40" i="1"/>
  <c r="AR41" i="1"/>
  <c r="AS41" i="1"/>
  <c r="AR45" i="1"/>
  <c r="AS45" i="1"/>
  <c r="AR46" i="1"/>
  <c r="AS46" i="1"/>
  <c r="AR47" i="1"/>
  <c r="AS47" i="1"/>
  <c r="AR48" i="1"/>
  <c r="AS48" i="1"/>
  <c r="AR49" i="1"/>
  <c r="AS49" i="1"/>
  <c r="AR50" i="1"/>
  <c r="AS50" i="1"/>
  <c r="AR54" i="1"/>
  <c r="AS54" i="1"/>
  <c r="AR55" i="1"/>
  <c r="AS55" i="1"/>
  <c r="AR56" i="1"/>
  <c r="AS56" i="1"/>
  <c r="AR57" i="1"/>
  <c r="AS57" i="1"/>
  <c r="AR58" i="1"/>
  <c r="AS58" i="1"/>
  <c r="AR59" i="1"/>
  <c r="AS59" i="1"/>
  <c r="AR64" i="1"/>
  <c r="AS64" i="1"/>
  <c r="AR65" i="1"/>
  <c r="AS65" i="1"/>
  <c r="AR66" i="1"/>
  <c r="AS66" i="1"/>
  <c r="AR67" i="1"/>
  <c r="AS67" i="1"/>
  <c r="AR68" i="1"/>
  <c r="AS68" i="1"/>
  <c r="AR69" i="1"/>
  <c r="AS69" i="1"/>
  <c r="AS18" i="1"/>
  <c r="AR18" i="1"/>
  <c r="A185" i="1"/>
  <c r="T109" i="1"/>
  <c r="T111" i="1"/>
  <c r="L109" i="1"/>
  <c r="D109" i="1"/>
  <c r="BB72" i="1"/>
  <c r="E185" i="1"/>
  <c r="AB109" i="1"/>
  <c r="AB111" i="1"/>
  <c r="L110" i="1"/>
  <c r="D110" i="1"/>
  <c r="AB110" i="1"/>
  <c r="AB112" i="1"/>
  <c r="L111" i="1"/>
  <c r="D111" i="1"/>
  <c r="I185" i="1"/>
  <c r="T110" i="1"/>
  <c r="T112" i="1"/>
  <c r="L112" i="1"/>
  <c r="D112" i="1"/>
  <c r="A146" i="1"/>
  <c r="A147" i="1"/>
  <c r="A144" i="1"/>
  <c r="A145" i="1"/>
  <c r="R143" i="1"/>
  <c r="AX159" i="2" s="1"/>
  <c r="BB169" i="1"/>
  <c r="N143" i="1"/>
  <c r="AW159" i="2" s="1"/>
  <c r="R142" i="1"/>
  <c r="AX158" i="2" s="1"/>
  <c r="R138" i="1"/>
  <c r="AX157" i="2" s="1"/>
  <c r="N142" i="1"/>
  <c r="AW158" i="2" s="1"/>
  <c r="N138" i="1"/>
  <c r="AW157" i="2" s="1"/>
  <c r="R137" i="1"/>
  <c r="AX156" i="2" s="1"/>
  <c r="N137" i="1"/>
  <c r="AW156" i="2" s="1"/>
  <c r="BB160" i="1"/>
  <c r="BB157" i="1"/>
  <c r="BB156" i="1"/>
  <c r="BB155" i="1"/>
  <c r="BB154" i="1"/>
  <c r="BB163" i="1"/>
  <c r="BB162" i="1"/>
  <c r="BB161" i="1"/>
  <c r="BB175" i="1"/>
  <c r="BB174" i="1"/>
  <c r="BB173" i="1"/>
  <c r="BB172" i="1"/>
  <c r="BB168" i="1"/>
  <c r="BB167" i="1"/>
  <c r="BB166" i="1"/>
  <c r="BB101" i="1"/>
  <c r="BB100" i="1"/>
  <c r="BB99" i="1"/>
  <c r="BB98" i="1"/>
  <c r="BB97" i="1"/>
  <c r="BB90" i="1"/>
  <c r="BB89" i="1"/>
  <c r="BB88" i="1"/>
  <c r="BB87" i="1"/>
  <c r="BB86" i="1"/>
  <c r="BB83" i="1"/>
  <c r="BB82" i="1"/>
  <c r="BB81" i="1"/>
  <c r="BB80" i="1"/>
  <c r="BB79" i="1"/>
  <c r="BB76" i="1"/>
  <c r="BB75" i="1"/>
  <c r="BB74" i="1"/>
  <c r="BB73" i="1"/>
  <c r="A143" i="1"/>
  <c r="A142" i="1"/>
  <c r="A138" i="1"/>
  <c r="A137" i="1"/>
  <c r="A182" i="1" l="1"/>
  <c r="I182" i="1"/>
  <c r="U182" i="1"/>
  <c r="AC182" i="1"/>
  <c r="BA159" i="2"/>
  <c r="E182" i="1"/>
  <c r="AK144" i="1"/>
  <c r="BA160" i="2" s="1"/>
  <c r="M182" i="1"/>
  <c r="AK145" i="1"/>
  <c r="BA161" i="2" s="1"/>
  <c r="Q182" i="1"/>
  <c r="AK146" i="1"/>
  <c r="BA162" i="2" s="1"/>
  <c r="Y182" i="1"/>
  <c r="I175" i="1" l="1"/>
  <c r="E175" i="1"/>
  <c r="I174" i="1"/>
  <c r="E174" i="1"/>
  <c r="S173" i="1"/>
  <c r="Q173" i="1"/>
  <c r="O173" i="1"/>
  <c r="M173" i="1"/>
  <c r="S172" i="1"/>
  <c r="Q172" i="1"/>
  <c r="O172" i="1"/>
  <c r="M172" i="1"/>
  <c r="A171" i="1"/>
  <c r="A129" i="1"/>
  <c r="A128" i="1"/>
  <c r="A118" i="1"/>
  <c r="A117" i="1"/>
  <c r="I169" i="1"/>
  <c r="E169" i="1"/>
  <c r="I168" i="1"/>
  <c r="E168" i="1"/>
  <c r="S167" i="1"/>
  <c r="Q167" i="1"/>
  <c r="O167" i="1"/>
  <c r="M167" i="1"/>
  <c r="S166" i="1"/>
  <c r="Q166" i="1"/>
  <c r="O166" i="1"/>
  <c r="M166" i="1"/>
  <c r="A165" i="1"/>
  <c r="A127" i="1"/>
  <c r="A126" i="1"/>
  <c r="A116" i="1"/>
  <c r="A115" i="1"/>
  <c r="Q101" i="1"/>
  <c r="M101" i="1"/>
  <c r="I101" i="1"/>
  <c r="E101" i="1"/>
  <c r="B101" i="1"/>
  <c r="W100" i="1"/>
  <c r="U100" i="1"/>
  <c r="M100" i="1"/>
  <c r="I100" i="1"/>
  <c r="E100" i="1"/>
  <c r="B100" i="1"/>
  <c r="W99" i="1"/>
  <c r="U99" i="1"/>
  <c r="S99" i="1"/>
  <c r="Q99" i="1"/>
  <c r="I99" i="1"/>
  <c r="E99" i="1"/>
  <c r="B99" i="1"/>
  <c r="W98" i="1"/>
  <c r="U98" i="1"/>
  <c r="S98" i="1"/>
  <c r="Q98" i="1"/>
  <c r="O98" i="1"/>
  <c r="M98" i="1"/>
  <c r="E98" i="1"/>
  <c r="B98" i="1"/>
  <c r="W97" i="1"/>
  <c r="U97" i="1"/>
  <c r="AA101" i="1" s="1"/>
  <c r="S97" i="1"/>
  <c r="Q97" i="1"/>
  <c r="AA100" i="1" s="1"/>
  <c r="O97" i="1"/>
  <c r="M97" i="1"/>
  <c r="AA99" i="1" s="1"/>
  <c r="K97" i="1"/>
  <c r="I97" i="1"/>
  <c r="U96" i="1"/>
  <c r="Q96" i="1"/>
  <c r="M96" i="1"/>
  <c r="I96" i="1"/>
  <c r="A96" i="1"/>
  <c r="N95" i="1"/>
  <c r="A95" i="1"/>
  <c r="R59" i="1"/>
  <c r="N59" i="1"/>
  <c r="A59" i="1"/>
  <c r="R58" i="1"/>
  <c r="AX132" i="2" s="1"/>
  <c r="A58" i="1"/>
  <c r="R94" i="1"/>
  <c r="N94" i="1"/>
  <c r="A94" i="1"/>
  <c r="R48" i="1"/>
  <c r="AX125" i="2" s="1"/>
  <c r="N48" i="1"/>
  <c r="A48" i="1"/>
  <c r="N47" i="1"/>
  <c r="A47" i="1"/>
  <c r="R93" i="1"/>
  <c r="N93" i="1"/>
  <c r="A93" i="1"/>
  <c r="R37" i="1"/>
  <c r="A37" i="1"/>
  <c r="R92" i="1"/>
  <c r="N92" i="1"/>
  <c r="A92" i="1"/>
  <c r="R36" i="1"/>
  <c r="N36" i="1"/>
  <c r="AW116" i="2" s="1"/>
  <c r="A36" i="1"/>
  <c r="Q90" i="1"/>
  <c r="M90" i="1"/>
  <c r="I90" i="1"/>
  <c r="E90" i="1"/>
  <c r="B90" i="1"/>
  <c r="W89" i="1"/>
  <c r="U89" i="1"/>
  <c r="M89" i="1"/>
  <c r="I89" i="1"/>
  <c r="E89" i="1"/>
  <c r="B89" i="1"/>
  <c r="W88" i="1"/>
  <c r="U88" i="1"/>
  <c r="S88" i="1"/>
  <c r="Q88" i="1"/>
  <c r="I88" i="1"/>
  <c r="E88" i="1"/>
  <c r="B88" i="1"/>
  <c r="W87" i="1"/>
  <c r="U87" i="1"/>
  <c r="S87" i="1"/>
  <c r="Q87" i="1"/>
  <c r="O87" i="1"/>
  <c r="M87" i="1"/>
  <c r="E87" i="1"/>
  <c r="B87" i="1"/>
  <c r="W86" i="1"/>
  <c r="U86" i="1"/>
  <c r="AA90" i="1" s="1"/>
  <c r="S86" i="1"/>
  <c r="Q86" i="1"/>
  <c r="AA89" i="1" s="1"/>
  <c r="O86" i="1"/>
  <c r="M86" i="1"/>
  <c r="AA88" i="1" s="1"/>
  <c r="K86" i="1"/>
  <c r="I86" i="1"/>
  <c r="U85" i="1"/>
  <c r="Q85" i="1"/>
  <c r="M85" i="1"/>
  <c r="I85" i="1"/>
  <c r="A85" i="1"/>
  <c r="N67" i="1"/>
  <c r="A67" i="1"/>
  <c r="R66" i="1"/>
  <c r="N66" i="1"/>
  <c r="A66" i="1"/>
  <c r="R55" i="1"/>
  <c r="A55" i="1"/>
  <c r="R54" i="1"/>
  <c r="N54" i="1"/>
  <c r="A54" i="1"/>
  <c r="R41" i="1"/>
  <c r="N41" i="1"/>
  <c r="A41" i="1"/>
  <c r="N40" i="1"/>
  <c r="A40" i="1"/>
  <c r="R21" i="1"/>
  <c r="N21" i="1"/>
  <c r="A21" i="1"/>
  <c r="R20" i="1"/>
  <c r="A20" i="1"/>
  <c r="R30" i="1"/>
  <c r="N30" i="1"/>
  <c r="A30" i="1"/>
  <c r="R28" i="1"/>
  <c r="N28" i="1"/>
  <c r="A28" i="1"/>
  <c r="Q83" i="1"/>
  <c r="M83" i="1"/>
  <c r="I83" i="1"/>
  <c r="E83" i="1"/>
  <c r="B83" i="1"/>
  <c r="W82" i="1"/>
  <c r="U82" i="1"/>
  <c r="M82" i="1"/>
  <c r="I82" i="1"/>
  <c r="E82" i="1"/>
  <c r="B82" i="1"/>
  <c r="W81" i="1"/>
  <c r="U81" i="1"/>
  <c r="S81" i="1"/>
  <c r="Q81" i="1"/>
  <c r="I81" i="1"/>
  <c r="E81" i="1"/>
  <c r="B81" i="1"/>
  <c r="W80" i="1"/>
  <c r="U80" i="1"/>
  <c r="S80" i="1"/>
  <c r="Q80" i="1"/>
  <c r="O80" i="1"/>
  <c r="M80" i="1"/>
  <c r="E80" i="1"/>
  <c r="B80" i="1"/>
  <c r="W79" i="1"/>
  <c r="U79" i="1"/>
  <c r="AA83" i="1" s="1"/>
  <c r="S79" i="1"/>
  <c r="Q79" i="1"/>
  <c r="AA82" i="1" s="1"/>
  <c r="O79" i="1"/>
  <c r="M79" i="1"/>
  <c r="AA81" i="1" s="1"/>
  <c r="K79" i="1"/>
  <c r="I79" i="1"/>
  <c r="U78" i="1"/>
  <c r="Q78" i="1"/>
  <c r="M78" i="1"/>
  <c r="I78" i="1"/>
  <c r="A78" i="1"/>
  <c r="N69" i="1"/>
  <c r="A69" i="1"/>
  <c r="R68" i="1"/>
  <c r="N68" i="1"/>
  <c r="A68" i="1"/>
  <c r="R57" i="1"/>
  <c r="A57" i="1"/>
  <c r="R56" i="1"/>
  <c r="N56" i="1"/>
  <c r="A56" i="1"/>
  <c r="R23" i="1"/>
  <c r="N23" i="1"/>
  <c r="A23" i="1"/>
  <c r="N22" i="1"/>
  <c r="A22" i="1"/>
  <c r="R46" i="1"/>
  <c r="N46" i="1"/>
  <c r="A46" i="1"/>
  <c r="R45" i="1"/>
  <c r="A45" i="1"/>
  <c r="R32" i="1"/>
  <c r="N32" i="1"/>
  <c r="A32" i="1"/>
  <c r="R31" i="1"/>
  <c r="N31" i="1"/>
  <c r="A31" i="1"/>
  <c r="Q76" i="1"/>
  <c r="M76" i="1"/>
  <c r="I76" i="1"/>
  <c r="E76" i="1"/>
  <c r="B76" i="1"/>
  <c r="W75" i="1"/>
  <c r="U75" i="1"/>
  <c r="M75" i="1"/>
  <c r="I75" i="1"/>
  <c r="E75" i="1"/>
  <c r="B75" i="1"/>
  <c r="W74" i="1"/>
  <c r="U74" i="1"/>
  <c r="S74" i="1"/>
  <c r="Q74" i="1"/>
  <c r="I74" i="1"/>
  <c r="E74" i="1"/>
  <c r="B74" i="1"/>
  <c r="W73" i="1"/>
  <c r="U73" i="1"/>
  <c r="S73" i="1"/>
  <c r="Q73" i="1"/>
  <c r="O73" i="1"/>
  <c r="M73" i="1"/>
  <c r="E73" i="1"/>
  <c r="B73" i="1"/>
  <c r="W72" i="1"/>
  <c r="U72" i="1"/>
  <c r="AA76" i="1" s="1"/>
  <c r="S72" i="1"/>
  <c r="Q72" i="1"/>
  <c r="AA75" i="1" s="1"/>
  <c r="O72" i="1"/>
  <c r="M72" i="1"/>
  <c r="AA74" i="1" s="1"/>
  <c r="K72" i="1"/>
  <c r="I72" i="1"/>
  <c r="U71" i="1"/>
  <c r="Q71" i="1"/>
  <c r="M71" i="1"/>
  <c r="I71" i="1"/>
  <c r="A71" i="1"/>
  <c r="N65" i="1"/>
  <c r="A65" i="1"/>
  <c r="R64" i="1"/>
  <c r="N64" i="1"/>
  <c r="A64" i="1"/>
  <c r="R50" i="1"/>
  <c r="A50" i="1"/>
  <c r="R49" i="1"/>
  <c r="N49" i="1"/>
  <c r="A49" i="1"/>
  <c r="R39" i="1"/>
  <c r="N39" i="1"/>
  <c r="A39" i="1"/>
  <c r="N38" i="1"/>
  <c r="A38" i="1"/>
  <c r="R29" i="1"/>
  <c r="N29" i="1"/>
  <c r="A29" i="1"/>
  <c r="R27" i="1"/>
  <c r="A27" i="1"/>
  <c r="R19" i="1"/>
  <c r="N19" i="1"/>
  <c r="A19" i="1"/>
  <c r="R18" i="1"/>
  <c r="N18" i="1"/>
  <c r="A18" i="1"/>
  <c r="AR104" i="2" s="1"/>
  <c r="BB104" i="2" s="1"/>
  <c r="E5" i="2" s="1"/>
  <c r="AQ18" i="1" l="1"/>
  <c r="AW104" i="2"/>
  <c r="H3" i="2" s="1"/>
  <c r="H9" i="2" s="1"/>
  <c r="AK21" i="1"/>
  <c r="AX104" i="2"/>
  <c r="W3" i="2" s="1"/>
  <c r="H32" i="2" s="1"/>
  <c r="AQ19" i="1"/>
  <c r="AK22" i="1"/>
  <c r="AK30" i="1"/>
  <c r="AQ29" i="1"/>
  <c r="AK32" i="1"/>
  <c r="AQ39" i="1"/>
  <c r="AQ49" i="1"/>
  <c r="AK55" i="1"/>
  <c r="AK56" i="1"/>
  <c r="AQ64" i="1"/>
  <c r="AK67" i="1"/>
  <c r="AQ32" i="1"/>
  <c r="AQ46" i="1"/>
  <c r="AK28" i="1"/>
  <c r="AQ56" i="1"/>
  <c r="AQ68" i="1"/>
  <c r="AQ28" i="1"/>
  <c r="AK31" i="1"/>
  <c r="AQ30" i="1"/>
  <c r="AK36" i="1"/>
  <c r="AK27" i="1"/>
  <c r="AQ41" i="1"/>
  <c r="AK47" i="1"/>
  <c r="AQ54" i="1"/>
  <c r="AK57" i="1"/>
  <c r="AQ66" i="1"/>
  <c r="AQ36" i="1"/>
  <c r="AK39" i="1"/>
  <c r="AK40" i="1"/>
  <c r="AQ48" i="1"/>
  <c r="AK54" i="1"/>
  <c r="BA128" i="2" s="1"/>
  <c r="AK65" i="1"/>
  <c r="BA135" i="2" s="1"/>
  <c r="AQ59" i="1"/>
  <c r="AK66" i="1"/>
  <c r="AQ31" i="1"/>
  <c r="AK37" i="1"/>
  <c r="AQ23" i="1"/>
  <c r="AK20" i="1"/>
  <c r="AQ21" i="1"/>
  <c r="AK18" i="1"/>
  <c r="BA104" i="2" s="1"/>
  <c r="AQ70" i="1"/>
  <c r="AQ71" i="1"/>
  <c r="AQ81" i="1"/>
  <c r="AQ91" i="1"/>
  <c r="AQ101" i="1"/>
  <c r="AQ115" i="1"/>
  <c r="AQ83" i="1"/>
  <c r="AQ84" i="1"/>
  <c r="AQ98" i="1"/>
  <c r="AQ75" i="1"/>
  <c r="AQ108" i="1"/>
  <c r="AQ119" i="1"/>
  <c r="AQ80" i="1"/>
  <c r="AQ82" i="1"/>
  <c r="AQ73" i="1"/>
  <c r="AQ93" i="1"/>
  <c r="AQ106" i="1"/>
  <c r="AQ117" i="1"/>
  <c r="AQ88" i="1"/>
  <c r="AQ100" i="1"/>
  <c r="AQ111" i="1"/>
  <c r="B166" i="1"/>
  <c r="E165" i="1" s="1"/>
  <c r="N148" i="1"/>
  <c r="R127" i="1"/>
  <c r="N115" i="1"/>
  <c r="B167" i="1"/>
  <c r="I165" i="1" s="1"/>
  <c r="R148" i="1"/>
  <c r="R126" i="1"/>
  <c r="N116" i="1"/>
  <c r="B172" i="1"/>
  <c r="E171" i="1" s="1"/>
  <c r="N150" i="1"/>
  <c r="R129" i="1"/>
  <c r="N117" i="1"/>
  <c r="B174" i="1"/>
  <c r="M171" i="1" s="1"/>
  <c r="N151" i="1"/>
  <c r="N128" i="1"/>
  <c r="AW150" i="2" s="1"/>
  <c r="R117" i="1"/>
  <c r="AX142" i="2" s="1"/>
  <c r="B173" i="1"/>
  <c r="I171" i="1" s="1"/>
  <c r="R150" i="1"/>
  <c r="R128" i="1"/>
  <c r="N118" i="1"/>
  <c r="B175" i="1"/>
  <c r="Q171" i="1" s="1"/>
  <c r="R151" i="1"/>
  <c r="N129" i="1"/>
  <c r="AW151" i="2" s="1"/>
  <c r="R118" i="1"/>
  <c r="AX143" i="2" s="1"/>
  <c r="B97" i="1"/>
  <c r="E96" i="1" s="1"/>
  <c r="R95" i="1"/>
  <c r="N58" i="1"/>
  <c r="R47" i="1"/>
  <c r="N37" i="1"/>
  <c r="AA98" i="1"/>
  <c r="AE97" i="1"/>
  <c r="AC97" i="1"/>
  <c r="Y97" i="1"/>
  <c r="AE98" i="1"/>
  <c r="AC98" i="1"/>
  <c r="Y98" i="1"/>
  <c r="AA97" i="1"/>
  <c r="AE99" i="1"/>
  <c r="AC99" i="1"/>
  <c r="Y99" i="1"/>
  <c r="AE100" i="1"/>
  <c r="AC100" i="1"/>
  <c r="Y100" i="1"/>
  <c r="AE101" i="1"/>
  <c r="AC101" i="1"/>
  <c r="Y101" i="1"/>
  <c r="B86" i="1"/>
  <c r="E85" i="1" s="1"/>
  <c r="R67" i="1"/>
  <c r="N55" i="1"/>
  <c r="R40" i="1"/>
  <c r="N20" i="1"/>
  <c r="AA87" i="1"/>
  <c r="AE86" i="1"/>
  <c r="AC86" i="1"/>
  <c r="Y86" i="1"/>
  <c r="AE87" i="1"/>
  <c r="AC87" i="1"/>
  <c r="Y87" i="1"/>
  <c r="AA86" i="1"/>
  <c r="AE88" i="1"/>
  <c r="AC88" i="1"/>
  <c r="Y88" i="1"/>
  <c r="AE89" i="1"/>
  <c r="AC89" i="1"/>
  <c r="Y89" i="1"/>
  <c r="AE90" i="1"/>
  <c r="AC90" i="1"/>
  <c r="Y90" i="1"/>
  <c r="B79" i="1"/>
  <c r="E78" i="1" s="1"/>
  <c r="R69" i="1"/>
  <c r="N57" i="1"/>
  <c r="R22" i="1"/>
  <c r="N45" i="1"/>
  <c r="AA80" i="1"/>
  <c r="AE79" i="1"/>
  <c r="AC79" i="1"/>
  <c r="Y79" i="1"/>
  <c r="AE80" i="1"/>
  <c r="AC80" i="1"/>
  <c r="Y80" i="1"/>
  <c r="AA79" i="1"/>
  <c r="AE81" i="1"/>
  <c r="AC81" i="1"/>
  <c r="Y81" i="1"/>
  <c r="AE82" i="1"/>
  <c r="AC82" i="1"/>
  <c r="Y82" i="1"/>
  <c r="AE83" i="1"/>
  <c r="AC83" i="1"/>
  <c r="Y83" i="1"/>
  <c r="B72" i="1"/>
  <c r="E71" i="1" s="1"/>
  <c r="R65" i="1"/>
  <c r="N50" i="1"/>
  <c r="R38" i="1"/>
  <c r="N27" i="1"/>
  <c r="AA73" i="1"/>
  <c r="AE72" i="1"/>
  <c r="AC72" i="1"/>
  <c r="Y72" i="1"/>
  <c r="AE73" i="1"/>
  <c r="AC73" i="1"/>
  <c r="Y73" i="1"/>
  <c r="AA72" i="1"/>
  <c r="AE74" i="1"/>
  <c r="AC74" i="1"/>
  <c r="Y74" i="1"/>
  <c r="AE75" i="1"/>
  <c r="AC75" i="1"/>
  <c r="Y75" i="1"/>
  <c r="AE76" i="1"/>
  <c r="AC76" i="1"/>
  <c r="Y76" i="1"/>
  <c r="I163" i="1"/>
  <c r="E163" i="1"/>
  <c r="I162" i="1"/>
  <c r="E162" i="1"/>
  <c r="S161" i="1"/>
  <c r="Q161" i="1"/>
  <c r="O161" i="1"/>
  <c r="M161" i="1"/>
  <c r="S160" i="1"/>
  <c r="Q160" i="1"/>
  <c r="O160" i="1"/>
  <c r="M160" i="1"/>
  <c r="A159" i="1"/>
  <c r="A136" i="1"/>
  <c r="A135" i="1"/>
  <c r="A125" i="1"/>
  <c r="A124" i="1"/>
  <c r="I157" i="1"/>
  <c r="E157" i="1"/>
  <c r="I156" i="1"/>
  <c r="E156" i="1"/>
  <c r="S155" i="1"/>
  <c r="Q155" i="1"/>
  <c r="O155" i="1"/>
  <c r="M155" i="1"/>
  <c r="S154" i="1"/>
  <c r="Q154" i="1"/>
  <c r="O154" i="1"/>
  <c r="M154" i="1"/>
  <c r="A153" i="1"/>
  <c r="A134" i="1"/>
  <c r="A133" i="1"/>
  <c r="A120" i="1"/>
  <c r="A119" i="1"/>
  <c r="K73" i="2" l="1"/>
  <c r="K71" i="2"/>
  <c r="K65" i="2"/>
  <c r="K68" i="2"/>
  <c r="AK41" i="1"/>
  <c r="AK68" i="1"/>
  <c r="AK46" i="1"/>
  <c r="AK50" i="1"/>
  <c r="AK124" i="1"/>
  <c r="BA146" i="2" s="1"/>
  <c r="AK134" i="1"/>
  <c r="AK120" i="1"/>
  <c r="BA145" i="2" s="1"/>
  <c r="AK135" i="1"/>
  <c r="AK133" i="1"/>
  <c r="Y151" i="1"/>
  <c r="S174" i="1" s="1"/>
  <c r="V151" i="1"/>
  <c r="Q174" i="1" s="1"/>
  <c r="Y150" i="1"/>
  <c r="K172" i="1" s="1"/>
  <c r="Y173" i="1" s="1"/>
  <c r="V150" i="1"/>
  <c r="I172" i="1" s="1"/>
  <c r="W173" i="1" s="1"/>
  <c r="AQ27" i="1"/>
  <c r="AQ79" i="1"/>
  <c r="AQ90" i="1"/>
  <c r="AQ38" i="1"/>
  <c r="AQ50" i="1"/>
  <c r="AQ102" i="1"/>
  <c r="AQ116" i="1"/>
  <c r="AQ65" i="1"/>
  <c r="AQ45" i="1"/>
  <c r="AQ97" i="1"/>
  <c r="AQ74" i="1"/>
  <c r="AQ22" i="1"/>
  <c r="AQ57" i="1"/>
  <c r="AQ109" i="1"/>
  <c r="AQ120" i="1"/>
  <c r="AQ69" i="1"/>
  <c r="AQ20" i="1"/>
  <c r="AQ72" i="1"/>
  <c r="AQ92" i="1"/>
  <c r="AQ40" i="1"/>
  <c r="AQ55" i="1"/>
  <c r="AQ107" i="1"/>
  <c r="AQ118" i="1"/>
  <c r="AQ67" i="1"/>
  <c r="AQ37" i="1"/>
  <c r="AQ89" i="1"/>
  <c r="AQ99" i="1"/>
  <c r="AQ47" i="1"/>
  <c r="AQ58" i="1"/>
  <c r="AQ110" i="1"/>
  <c r="Y148" i="1"/>
  <c r="K166" i="1" s="1"/>
  <c r="U167" i="1" s="1"/>
  <c r="V148" i="1"/>
  <c r="I166" i="1" s="1"/>
  <c r="W167" i="1" s="1"/>
  <c r="B154" i="1"/>
  <c r="E153" i="1" s="1"/>
  <c r="K154" i="1"/>
  <c r="I154" i="1"/>
  <c r="N144" i="1"/>
  <c r="R134" i="1"/>
  <c r="N119" i="1"/>
  <c r="B160" i="1"/>
  <c r="E159" i="1" s="1"/>
  <c r="K160" i="1"/>
  <c r="I160" i="1"/>
  <c r="N146" i="1"/>
  <c r="R136" i="1"/>
  <c r="N124" i="1"/>
  <c r="B156" i="1"/>
  <c r="M153" i="1" s="1"/>
  <c r="S156" i="1"/>
  <c r="Q156" i="1"/>
  <c r="AA157" i="1" s="1"/>
  <c r="N145" i="1"/>
  <c r="N133" i="1"/>
  <c r="R119" i="1"/>
  <c r="B162" i="1"/>
  <c r="M159" i="1" s="1"/>
  <c r="S162" i="1"/>
  <c r="AA163" i="1" s="1"/>
  <c r="Q162" i="1"/>
  <c r="AA162" i="1" s="1"/>
  <c r="N147" i="1"/>
  <c r="N135" i="1"/>
  <c r="R124" i="1"/>
  <c r="B155" i="1"/>
  <c r="I153" i="1" s="1"/>
  <c r="R144" i="1"/>
  <c r="AX160" i="2" s="1"/>
  <c r="R133" i="1"/>
  <c r="AX152" i="2" s="1"/>
  <c r="N120" i="1"/>
  <c r="AW145" i="2" s="1"/>
  <c r="B161" i="1"/>
  <c r="I159" i="1" s="1"/>
  <c r="R146" i="1"/>
  <c r="AX162" i="2" s="1"/>
  <c r="R135" i="1"/>
  <c r="AX154" i="2" s="1"/>
  <c r="N125" i="1"/>
  <c r="AW147" i="2" s="1"/>
  <c r="B157" i="1"/>
  <c r="Q153" i="1" s="1"/>
  <c r="R145" i="1"/>
  <c r="AX161" i="2" s="1"/>
  <c r="N134" i="1"/>
  <c r="AW153" i="2" s="1"/>
  <c r="R120" i="1"/>
  <c r="AX145" i="2" s="1"/>
  <c r="B163" i="1"/>
  <c r="Q159" i="1" s="1"/>
  <c r="R147" i="1"/>
  <c r="AX163" i="2" s="1"/>
  <c r="N136" i="1"/>
  <c r="AW155" i="2" s="1"/>
  <c r="R125" i="1"/>
  <c r="AX147" i="2" s="1"/>
  <c r="W156" i="1"/>
  <c r="Y157" i="1"/>
  <c r="U157" i="1"/>
  <c r="W163" i="1"/>
  <c r="Y163" i="1"/>
  <c r="U163" i="1"/>
  <c r="W157" i="1" l="1"/>
  <c r="U162" i="1"/>
  <c r="Y156" i="1"/>
  <c r="AA156" i="1"/>
  <c r="U156" i="1"/>
  <c r="Y162" i="1"/>
  <c r="W162" i="1"/>
  <c r="W172" i="1"/>
  <c r="Y166" i="1"/>
  <c r="W166" i="1"/>
  <c r="U173" i="1"/>
  <c r="Y167" i="1"/>
  <c r="AA173" i="1"/>
  <c r="AA167" i="1"/>
  <c r="U172" i="1"/>
  <c r="U166" i="1"/>
  <c r="AA172" i="1"/>
  <c r="AA166" i="1"/>
  <c r="Y172" i="1"/>
  <c r="BA143" i="2"/>
  <c r="AK147" i="1"/>
  <c r="BA163" i="2" s="1"/>
  <c r="AA174" i="1"/>
  <c r="Y174" i="1"/>
  <c r="U174" i="1"/>
  <c r="W175" i="1"/>
  <c r="W174" i="1"/>
  <c r="AA175" i="1"/>
  <c r="Y175" i="1"/>
  <c r="U175" i="1"/>
  <c r="BA150" i="2"/>
  <c r="BA148" i="2"/>
  <c r="BA157" i="2"/>
  <c r="AK136" i="1"/>
  <c r="BA155" i="2" s="1"/>
  <c r="BA149" i="2"/>
  <c r="AK125" i="1"/>
  <c r="BA158" i="2"/>
  <c r="BA156" i="2"/>
  <c r="B168" i="1"/>
  <c r="M165" i="1" s="1"/>
  <c r="N149" i="1"/>
  <c r="N126" i="1"/>
  <c r="AW148" i="2" s="1"/>
  <c r="R115" i="1"/>
  <c r="AX140" i="2" s="1"/>
  <c r="B169" i="1"/>
  <c r="Q165" i="1" s="1"/>
  <c r="R149" i="1"/>
  <c r="N127" i="1"/>
  <c r="AW149" i="2" s="1"/>
  <c r="R116" i="1"/>
  <c r="AX141" i="2" s="1"/>
  <c r="W161" i="1"/>
  <c r="AA160" i="1"/>
  <c r="Y160" i="1"/>
  <c r="U160" i="1"/>
  <c r="AA161" i="1"/>
  <c r="Y161" i="1"/>
  <c r="U161" i="1"/>
  <c r="W160" i="1"/>
  <c r="W155" i="1"/>
  <c r="AA154" i="1"/>
  <c r="Y154" i="1"/>
  <c r="U154" i="1"/>
  <c r="AA155" i="1"/>
  <c r="Y155" i="1"/>
  <c r="U155" i="1"/>
  <c r="W154" i="1"/>
  <c r="AK119" i="1" l="1"/>
  <c r="BA144" i="2" s="1"/>
  <c r="AK117" i="1"/>
  <c r="BA142" i="2" s="1"/>
  <c r="Y149" i="1"/>
  <c r="S168" i="1" s="1"/>
  <c r="W168" i="1" s="1"/>
  <c r="V149" i="1"/>
  <c r="Q168" i="1" s="1"/>
  <c r="AA169" i="1" s="1"/>
  <c r="U169" i="1" l="1"/>
  <c r="W169" i="1"/>
  <c r="U168" i="1"/>
  <c r="Y168" i="1"/>
  <c r="AA168" i="1"/>
  <c r="Y169" i="1"/>
</calcChain>
</file>

<file path=xl/sharedStrings.xml><?xml version="1.0" encoding="utf-8"?>
<sst xmlns="http://schemas.openxmlformats.org/spreadsheetml/2006/main" count="1786" uniqueCount="201">
  <si>
    <t>Liga-Bezeichnung:</t>
  </si>
  <si>
    <t>M14-1</t>
  </si>
  <si>
    <t>Hamburger Basketball-Verband e.V.</t>
  </si>
  <si>
    <t>- Männlich U14  Runde 1 -</t>
  </si>
  <si>
    <t>Halle:</t>
  </si>
  <si>
    <t>Gruppe A</t>
  </si>
  <si>
    <t>Gruppe B</t>
  </si>
  <si>
    <t>Gruppe C</t>
  </si>
  <si>
    <t>Gruppe D</t>
  </si>
  <si>
    <t>Gruppe  E</t>
  </si>
  <si>
    <t>Gruppe F</t>
  </si>
  <si>
    <t>A2</t>
  </si>
  <si>
    <t>B2</t>
  </si>
  <si>
    <t>D2</t>
  </si>
  <si>
    <t>C2</t>
  </si>
  <si>
    <t>A3</t>
  </si>
  <si>
    <t>B3</t>
  </si>
  <si>
    <t>D3</t>
  </si>
  <si>
    <t>C3</t>
  </si>
  <si>
    <t>Kampfgericht /
Kommissar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</si>
  <si>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</si>
  <si>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</si>
  <si>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</si>
  <si>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</si>
  <si>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</si>
  <si>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</si>
  <si>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</si>
  <si>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</si>
  <si>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A</t>
  </si>
  <si>
    <t>C</t>
  </si>
  <si>
    <t>-</t>
  </si>
  <si>
    <t>:</t>
  </si>
  <si>
    <t>D</t>
  </si>
  <si>
    <t>12:30</t>
  </si>
  <si>
    <t>B</t>
  </si>
  <si>
    <t>17:30</t>
  </si>
  <si>
    <t>Körbe</t>
  </si>
  <si>
    <t>Punkte</t>
  </si>
  <si>
    <t>Pl</t>
  </si>
  <si>
    <t>XXX</t>
  </si>
  <si>
    <t>E</t>
  </si>
  <si>
    <t>F</t>
  </si>
  <si>
    <t>G</t>
  </si>
  <si>
    <t>H</t>
  </si>
  <si>
    <t>J</t>
  </si>
  <si>
    <t>K</t>
  </si>
  <si>
    <t>L</t>
  </si>
  <si>
    <t>M</t>
  </si>
  <si>
    <t>N</t>
  </si>
  <si>
    <t>11:00</t>
  </si>
  <si>
    <t>13:00</t>
  </si>
  <si>
    <t>Ergebnisübernahme aus Gruppe A</t>
  </si>
  <si>
    <t>Ergebnisübernahme aus Gruppe D</t>
  </si>
  <si>
    <t>12:00</t>
  </si>
  <si>
    <t>14:00</t>
  </si>
  <si>
    <t>Ergebnisübernahme aus Gruppe B</t>
  </si>
  <si>
    <t>Ergebnisübernahme aus Gruppe C</t>
  </si>
  <si>
    <t>Platzierung:</t>
  </si>
  <si>
    <t>1.</t>
  </si>
  <si>
    <t>2.</t>
  </si>
  <si>
    <t>3.</t>
  </si>
  <si>
    <t>4.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</si>
  <si>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</si>
  <si>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</si>
  <si>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</si>
  <si>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</si>
  <si>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</si>
  <si>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</si>
  <si>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</si>
  <si>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</si>
  <si>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</si>
  <si>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</si>
  <si>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</si>
  <si>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</si>
  <si>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</si>
  <si>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</si>
  <si>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</si>
  <si>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</si>
  <si>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</si>
  <si>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</si>
  <si>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</si>
  <si>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</si>
  <si>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</si>
  <si>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</si>
  <si>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</si>
  <si>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</si>
  <si>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</si>
  <si>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</si>
  <si>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</si>
  <si>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</si>
  <si>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</si>
  <si>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</si>
  <si>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</si>
  <si>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</si>
  <si>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</si>
  <si>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</si>
  <si>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</si>
  <si>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</si>
  <si>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</si>
  <si>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</si>
  <si>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</si>
  <si>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Kampfgericht</t>
  </si>
  <si>
    <t>Liga2</t>
  </si>
  <si>
    <t>Datum</t>
  </si>
  <si>
    <t>Halle-Feld</t>
  </si>
  <si>
    <t>TOWE</t>
  </si>
  <si>
    <t>MTVL</t>
  </si>
  <si>
    <t>BWB</t>
  </si>
  <si>
    <t>BSV</t>
  </si>
  <si>
    <t>ETV</t>
  </si>
  <si>
    <t>ATSV</t>
  </si>
  <si>
    <t>NTSV</t>
  </si>
  <si>
    <t>RIST</t>
  </si>
  <si>
    <t>SCAL</t>
  </si>
  <si>
    <t>HAPI</t>
  </si>
  <si>
    <t>TSGB</t>
  </si>
  <si>
    <t>BCH</t>
  </si>
  <si>
    <t>HAHI</t>
  </si>
  <si>
    <t>J4</t>
  </si>
  <si>
    <t>L4</t>
  </si>
  <si>
    <t>H4</t>
  </si>
  <si>
    <t>H1</t>
  </si>
  <si>
    <t>15:00</t>
  </si>
  <si>
    <t>H3</t>
  </si>
  <si>
    <t>G3</t>
  </si>
  <si>
    <t>G4</t>
  </si>
  <si>
    <t>17:00</t>
  </si>
  <si>
    <t>G2</t>
  </si>
  <si>
    <t>Qualifikationsturnier 2026</t>
  </si>
  <si>
    <t>20. + 21. Juni 2026</t>
  </si>
  <si>
    <t>Gruppe  G</t>
  </si>
  <si>
    <t>Gruppe H</t>
  </si>
  <si>
    <t>A1</t>
  </si>
  <si>
    <t>A4</t>
  </si>
  <si>
    <t>A5</t>
  </si>
  <si>
    <t>B1</t>
  </si>
  <si>
    <t>B4</t>
  </si>
  <si>
    <t>B5</t>
  </si>
  <si>
    <t>C1</t>
  </si>
  <si>
    <t>C4</t>
  </si>
  <si>
    <t>C5</t>
  </si>
  <si>
    <t>D1</t>
  </si>
  <si>
    <t>D4</t>
  </si>
  <si>
    <t>D5</t>
  </si>
  <si>
    <t>H2</t>
  </si>
  <si>
    <t>G1</t>
  </si>
  <si>
    <t>BGW</t>
  </si>
  <si>
    <t>ALTO</t>
  </si>
  <si>
    <t>TURA</t>
  </si>
  <si>
    <t>OTT</t>
  </si>
  <si>
    <t>ETV2</t>
  </si>
  <si>
    <t>WSV</t>
  </si>
  <si>
    <t>Spielplan Sonntag, 21. Juni 2026</t>
  </si>
  <si>
    <t>Spielplan Sonnabend, 20. Juni 2026</t>
  </si>
  <si>
    <t>E1</t>
  </si>
  <si>
    <t>E2</t>
  </si>
  <si>
    <t>E3</t>
  </si>
  <si>
    <t>E4</t>
  </si>
  <si>
    <t>F1</t>
  </si>
  <si>
    <t>F2</t>
  </si>
  <si>
    <t>F3</t>
  </si>
  <si>
    <t>F4</t>
  </si>
  <si>
    <t/>
  </si>
  <si>
    <t>A5, B5 und C5 spielen nicht am Sonntag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</si>
  <si>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</si>
  <si>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</si>
  <si>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</si>
  <si>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</si>
  <si>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</si>
  <si>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</si>
  <si>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</si>
  <si>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</si>
  <si>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</si>
  <si>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</si>
  <si>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</si>
  <si>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</si>
  <si>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17. - 19. </t>
  </si>
  <si>
    <t>NN</t>
  </si>
  <si>
    <t>10:00</t>
  </si>
  <si>
    <t>10:50</t>
  </si>
  <si>
    <t>11:40</t>
  </si>
  <si>
    <t>13:20</t>
  </si>
  <si>
    <t>14:10</t>
  </si>
  <si>
    <t>15:50</t>
  </si>
  <si>
    <t>16:40</t>
  </si>
  <si>
    <t>18:20</t>
  </si>
  <si>
    <t>19:10</t>
  </si>
  <si>
    <t>16:00</t>
  </si>
  <si>
    <t>PEPE2 (1+2): Gym. Hittfeld, Peperdieksberg, 21218 Seevetal</t>
  </si>
  <si>
    <t>PEPE1 (3)</t>
  </si>
  <si>
    <t>Spielberichtsbogen JQT 2026</t>
  </si>
  <si>
    <t>Nachdruck nur mit Genehmigung des DBB gestattet. (06/26; JQT)</t>
  </si>
  <si>
    <r>
      <rPr>
        <u/>
        <sz val="10"/>
        <rFont val="Arial"/>
        <family val="2"/>
      </rPr>
      <t>Änderung 1:</t>
    </r>
    <r>
      <rPr>
        <sz val="10"/>
        <rFont val="Arial"/>
        <family val="2"/>
      </rPr>
      <t xml:space="preserve"> Der Nachwuchs-Kader leitet nur die Spiele am Sonntag, daher wurden die Vereinsansetzungen für den Samstag ergänzt.</t>
    </r>
  </si>
  <si>
    <t>Vermerk
Rück-seite</t>
  </si>
  <si>
    <t>Spielzeit Samstag: 2 x 8 Min.</t>
  </si>
  <si>
    <t>Spielzeit Sonntag: 2 x 10 Min.</t>
  </si>
  <si>
    <t>ETV1</t>
  </si>
  <si>
    <t>A5, B5 und HAPI (C5) spielen nicht am Sonntag</t>
  </si>
  <si>
    <t>Version 4 - HAPI hat zurückgezogen: Stand 18.06.2026</t>
  </si>
  <si>
    <t>1. - 4.</t>
  </si>
  <si>
    <t>5. - 8.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</si>
</sst>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9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trike/>
      <sz val="10"/>
      <name val="Arial"/>
      <family val="2"/>
    </font>
    <font>
      <strike/>
      <sz val="10"/>
      <color theme="1"/>
      <name val="Arial"/>
      <family val="2"/>
    </font>
    <font>
      <b/>
      <strike/>
      <sz val="10"/>
      <name val="Arial"/>
      <family val="2"/>
    </font>
    <font>
      <i/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0">
    <xf numFmtId="0" fontId="0" fillId="0" borderId="0" xfId="0"/>
    <xf numFmtId="0" fontId="1" fillId="0" borderId="0" xfId="1"/>
    <xf numFmtId="0" fontId="1" fillId="3" borderId="0" xfId="1" applyFill="1"/>
    <xf numFmtId="0" fontId="1" fillId="0" borderId="0" xfId="1" applyAlignment="1">
      <alignment horizontal="left"/>
    </xf>
    <xf numFmtId="0" fontId="1" fillId="0" borderId="7" xfId="1" applyBorder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9" fillId="0" borderId="0" xfId="1" applyFont="1"/>
    <xf numFmtId="0" fontId="1" fillId="0" borderId="10" xfId="1" applyBorder="1" applyAlignment="1">
      <alignment shrinkToFit="1"/>
    </xf>
    <xf numFmtId="0" fontId="9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3" fillId="0" borderId="15" xfId="2" applyFont="1" applyBorder="1" applyAlignment="1">
      <alignment horizontal="left" vertical="center" wrapText="1"/>
    </xf>
    <xf numFmtId="0" fontId="13" fillId="0" borderId="16" xfId="2" applyFont="1" applyBorder="1" applyAlignment="1">
      <alignment horizontal="left" vertical="center" wrapText="1"/>
    </xf>
    <xf numFmtId="0" fontId="1" fillId="0" borderId="16" xfId="2" applyBorder="1"/>
    <xf numFmtId="0" fontId="14" fillId="0" borderId="19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" fillId="0" borderId="42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3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3" fillId="0" borderId="19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2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2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2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3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" fillId="0" borderId="10" xfId="0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8" fillId="0" borderId="0" xfId="1" quotePrefix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/>
    <xf numFmtId="0" fontId="1" fillId="5" borderId="0" xfId="0" applyFont="1" applyFill="1"/>
    <xf numFmtId="0" fontId="0" fillId="5" borderId="0" xfId="0" applyFill="1"/>
    <xf numFmtId="0" fontId="6" fillId="0" borderId="0" xfId="1" applyFont="1" applyAlignment="1"/>
    <xf numFmtId="0" fontId="1" fillId="0" borderId="0" xfId="1" applyAlignme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Border="1" applyAlignment="1"/>
    <xf numFmtId="0" fontId="1" fillId="0" borderId="0" xfId="1" applyAlignment="1">
      <alignment vertical="top"/>
    </xf>
    <xf numFmtId="0" fontId="0" fillId="0" borderId="27" xfId="0" applyBorder="1"/>
    <xf numFmtId="0" fontId="1" fillId="0" borderId="27" xfId="0" applyFont="1" applyFill="1" applyBorder="1" applyAlignment="1"/>
    <xf numFmtId="0" fontId="1" fillId="5" borderId="27" xfId="0" applyFont="1" applyFill="1" applyBorder="1" applyAlignment="1"/>
    <xf numFmtId="20" fontId="9" fillId="0" borderId="27" xfId="0" applyNumberFormat="1" applyFont="1" applyFill="1" applyBorder="1" applyAlignment="1"/>
    <xf numFmtId="0" fontId="1" fillId="0" borderId="27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5" fillId="0" borderId="19" xfId="2" applyFont="1" applyBorder="1"/>
    <xf numFmtId="0" fontId="1" fillId="0" borderId="62" xfId="2" applyBorder="1" applyAlignment="1">
      <alignment horizontal="center"/>
    </xf>
    <xf numFmtId="0" fontId="1" fillId="0" borderId="58" xfId="2" applyBorder="1" applyAlignment="1">
      <alignment horizontal="center"/>
    </xf>
    <xf numFmtId="0" fontId="1" fillId="0" borderId="61" xfId="2" applyBorder="1"/>
    <xf numFmtId="0" fontId="1" fillId="0" borderId="0" xfId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/>
    <xf numFmtId="0" fontId="0" fillId="0" borderId="0" xfId="0" applyFill="1" applyAlignment="1" applyProtection="1">
      <alignment horizontal="center"/>
    </xf>
    <xf numFmtId="0" fontId="22" fillId="6" borderId="27" xfId="0" applyFont="1" applyFill="1" applyBorder="1" applyAlignment="1"/>
    <xf numFmtId="0" fontId="24" fillId="0" borderId="0" xfId="0" applyFont="1"/>
    <xf numFmtId="0" fontId="26" fillId="0" borderId="0" xfId="0" applyFont="1" applyAlignment="1">
      <alignment horizontal="center"/>
    </xf>
    <xf numFmtId="0" fontId="23" fillId="0" borderId="0" xfId="0" applyFont="1"/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24" fillId="0" borderId="0" xfId="0" applyFont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" fillId="0" borderId="0" xfId="1" applyFill="1" applyProtection="1"/>
    <xf numFmtId="0" fontId="1" fillId="0" borderId="0" xfId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1" applyFont="1"/>
    <xf numFmtId="0" fontId="23" fillId="0" borderId="0" xfId="1" applyFont="1" applyFill="1" applyAlignment="1" applyProtection="1">
      <alignment horizont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0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9" fillId="0" borderId="0" xfId="1" applyFont="1" applyAlignment="1">
      <alignment horizontal="left"/>
    </xf>
    <xf numFmtId="0" fontId="1" fillId="0" borderId="10" xfId="1" applyBorder="1" applyAlignment="1">
      <alignment horizontal="center" shrinkToFit="1"/>
    </xf>
    <xf numFmtId="1" fontId="1" fillId="0" borderId="10" xfId="1" applyNumberFormat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1" fontId="1" fillId="0" borderId="13" xfId="1" applyNumberFormat="1" applyBorder="1" applyAlignment="1">
      <alignment horizontal="left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0" xfId="1" applyNumberFormat="1" applyBorder="1" applyAlignment="1">
      <alignment horizontal="left" shrinkToFit="1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0" borderId="11" xfId="1" applyFill="1" applyBorder="1" applyAlignment="1" applyProtection="1">
      <alignment horizontal="center"/>
    </xf>
    <xf numFmtId="0" fontId="1" fillId="0" borderId="12" xfId="1" applyFill="1" applyBorder="1" applyAlignment="1" applyProtection="1">
      <alignment horizontal="center"/>
    </xf>
    <xf numFmtId="0" fontId="23" fillId="0" borderId="0" xfId="0" applyFont="1" applyAlignment="1">
      <alignment horizontal="center"/>
    </xf>
    <xf numFmtId="0" fontId="23" fillId="0" borderId="0" xfId="1" applyFont="1" applyAlignment="1">
      <alignment horizontal="center"/>
    </xf>
    <xf numFmtId="0" fontId="9" fillId="0" borderId="0" xfId="1" applyFont="1" applyAlignment="1">
      <alignment horizontal="center" shrinkToFit="1"/>
    </xf>
    <xf numFmtId="0" fontId="1" fillId="0" borderId="9" xfId="1" applyBorder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0" fontId="1" fillId="0" borderId="0" xfId="1" applyAlignment="1">
      <alignment horizontal="left"/>
    </xf>
    <xf numFmtId="0" fontId="23" fillId="0" borderId="0" xfId="1" applyFont="1" applyAlignment="1">
      <alignment horizontal="left"/>
    </xf>
    <xf numFmtId="0" fontId="23" fillId="0" borderId="0" xfId="1" applyFont="1" applyFill="1" applyAlignment="1" applyProtection="1">
      <alignment horizontal="right"/>
    </xf>
    <xf numFmtId="0" fontId="23" fillId="0" borderId="0" xfId="1" applyFont="1" applyFill="1" applyAlignment="1" applyProtection="1">
      <alignment horizontal="left"/>
    </xf>
    <xf numFmtId="1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20" fontId="23" fillId="0" borderId="0" xfId="0" quotePrefix="1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8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0" xfId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0" fontId="1" fillId="0" borderId="0" xfId="0" quotePrefix="1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/>
      <protection locked="0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6" fillId="0" borderId="0" xfId="1" quotePrefix="1" applyFont="1" applyAlignment="1">
      <alignment horizontal="center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164" fontId="1" fillId="0" borderId="9" xfId="0" applyNumberFormat="1" applyFont="1" applyBorder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Fill="1" applyAlignment="1" applyProtection="1">
      <alignment horizontal="left"/>
    </xf>
    <xf numFmtId="1" fontId="23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 shrinkToFit="1"/>
    </xf>
    <xf numFmtId="1" fontId="1" fillId="0" borderId="10" xfId="0" applyNumberFormat="1" applyFont="1" applyBorder="1" applyAlignment="1">
      <alignment horizontal="center" shrinkToFit="1"/>
    </xf>
    <xf numFmtId="164" fontId="1" fillId="0" borderId="11" xfId="0" applyNumberFormat="1" applyFont="1" applyBorder="1" applyAlignment="1">
      <alignment horizontal="right" shrinkToFit="1"/>
    </xf>
    <xf numFmtId="164" fontId="1" fillId="0" borderId="12" xfId="0" applyNumberFormat="1" applyFont="1" applyBorder="1" applyAlignment="1">
      <alignment horizontal="right" shrinkToFit="1"/>
    </xf>
    <xf numFmtId="1" fontId="1" fillId="0" borderId="12" xfId="0" applyNumberFormat="1" applyFont="1" applyBorder="1" applyAlignment="1">
      <alignment horizontal="left" shrinkToFit="1"/>
    </xf>
    <xf numFmtId="1" fontId="1" fillId="0" borderId="13" xfId="0" applyNumberFormat="1" applyFont="1" applyBorder="1" applyAlignment="1">
      <alignment horizontal="left" shrinkToFit="1"/>
    </xf>
    <xf numFmtId="165" fontId="1" fillId="0" borderId="11" xfId="0" applyNumberFormat="1" applyFont="1" applyBorder="1" applyAlignment="1">
      <alignment horizontal="right" shrinkToFit="1"/>
    </xf>
    <xf numFmtId="165" fontId="1" fillId="0" borderId="12" xfId="0" applyNumberFormat="1" applyFont="1" applyBorder="1" applyAlignment="1">
      <alignment horizontal="right" shrinkToFit="1"/>
    </xf>
    <xf numFmtId="1" fontId="1" fillId="0" borderId="10" xfId="0" applyNumberFormat="1" applyFont="1" applyBorder="1" applyAlignment="1">
      <alignment horizontal="left" shrinkToFit="1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20" fontId="9" fillId="0" borderId="0" xfId="0" quotePrefix="1" applyNumberFormat="1" applyFont="1" applyAlignment="1">
      <alignment horizontal="center"/>
    </xf>
    <xf numFmtId="0" fontId="23" fillId="0" borderId="0" xfId="0" applyFont="1" applyFill="1" applyAlignment="1">
      <alignment horizontal="left"/>
    </xf>
    <xf numFmtId="0" fontId="24" fillId="0" borderId="0" xfId="0" applyFont="1" applyAlignment="1">
      <alignment horizontal="center"/>
    </xf>
    <xf numFmtId="0" fontId="0" fillId="0" borderId="0" xfId="0" applyFill="1" applyAlignment="1" applyProtection="1">
      <alignment horizontal="right"/>
    </xf>
    <xf numFmtId="0" fontId="1" fillId="0" borderId="11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right"/>
      <protection locked="0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1" fontId="9" fillId="0" borderId="0" xfId="1" applyNumberFormat="1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1" fillId="0" borderId="0" xfId="1" applyFill="1" applyAlignment="1" applyProtection="1">
      <alignment horizontal="right"/>
    </xf>
    <xf numFmtId="0" fontId="1" fillId="0" borderId="0" xfId="1" applyFill="1" applyAlignment="1" applyProtection="1">
      <alignment horizontal="left"/>
    </xf>
    <xf numFmtId="0" fontId="5" fillId="0" borderId="7" xfId="1" applyFont="1" applyFill="1" applyBorder="1" applyAlignment="1" applyProtection="1">
      <alignment horizontal="center"/>
    </xf>
    <xf numFmtId="0" fontId="11" fillId="0" borderId="0" xfId="2" applyFont="1" applyAlignment="1">
      <alignment horizontal="center"/>
    </xf>
    <xf numFmtId="0" fontId="11" fillId="0" borderId="19" xfId="2" applyFont="1" applyBorder="1" applyAlignment="1">
      <alignment horizontal="left" shrinkToFit="1"/>
    </xf>
    <xf numFmtId="0" fontId="11" fillId="0" borderId="0" xfId="2" applyFont="1" applyAlignment="1">
      <alignment horizontal="left" shrinkToFit="1"/>
    </xf>
    <xf numFmtId="0" fontId="12" fillId="0" borderId="7" xfId="2" applyFont="1" applyBorder="1" applyAlignment="1">
      <alignment horizontal="left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" fillId="0" borderId="0" xfId="2" applyAlignment="1">
      <alignment horizontal="center"/>
    </xf>
    <xf numFmtId="0" fontId="14" fillId="0" borderId="11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9" fillId="0" borderId="24" xfId="2" applyFont="1" applyBorder="1" applyAlignment="1">
      <alignment horizontal="center"/>
    </xf>
    <xf numFmtId="0" fontId="9" fillId="0" borderId="25" xfId="2" applyFont="1" applyBorder="1" applyAlignment="1">
      <alignment horizontal="center"/>
    </xf>
    <xf numFmtId="0" fontId="9" fillId="0" borderId="26" xfId="2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12" fillId="0" borderId="17" xfId="2" applyFont="1" applyBorder="1" applyAlignment="1">
      <alignment horizontal="right" shrinkToFit="1"/>
    </xf>
    <xf numFmtId="0" fontId="11" fillId="0" borderId="19" xfId="2" applyFont="1" applyBorder="1" applyAlignment="1">
      <alignment horizontal="left"/>
    </xf>
    <xf numFmtId="0" fontId="11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1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1" fillId="0" borderId="19" xfId="2" applyFont="1" applyBorder="1" applyAlignment="1">
      <alignment horizontal="center"/>
    </xf>
    <xf numFmtId="0" fontId="12" fillId="0" borderId="7" xfId="2" applyFont="1" applyBorder="1" applyAlignment="1">
      <alignment horizontal="right" shrinkToFit="1"/>
    </xf>
    <xf numFmtId="0" fontId="1" fillId="0" borderId="16" xfId="2" applyBorder="1" applyAlignment="1">
      <alignment horizontal="left"/>
    </xf>
    <xf numFmtId="0" fontId="1" fillId="0" borderId="0" xfId="2" applyAlignment="1">
      <alignment horizontal="left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" fillId="0" borderId="7" xfId="2" applyBorder="1" applyAlignment="1">
      <alignment horizontal="center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3" fillId="0" borderId="53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2" fillId="0" borderId="19" xfId="2" applyFont="1" applyBorder="1" applyAlignment="1">
      <alignment horizontal="center" wrapText="1"/>
    </xf>
    <xf numFmtId="0" fontId="12" fillId="0" borderId="0" xfId="2" applyFont="1" applyAlignment="1">
      <alignment horizontal="center" wrapText="1"/>
    </xf>
    <xf numFmtId="0" fontId="12" fillId="0" borderId="19" xfId="2" applyFont="1" applyBorder="1" applyAlignment="1">
      <alignment horizontal="center" vertical="top" wrapText="1"/>
    </xf>
    <xf numFmtId="0" fontId="12" fillId="0" borderId="0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5" xfId="2" applyBorder="1" applyAlignment="1">
      <alignment horizontal="center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0" fillId="0" borderId="0" xfId="2" applyFont="1" applyAlignment="1">
      <alignment horizontal="center"/>
    </xf>
    <xf numFmtId="0" fontId="11" fillId="0" borderId="15" xfId="2" applyFont="1" applyBorder="1" applyAlignment="1">
      <alignment horizontal="right"/>
    </xf>
    <xf numFmtId="0" fontId="11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0" fontId="11" fillId="0" borderId="15" xfId="2" applyFont="1" applyBorder="1" applyAlignment="1">
      <alignment horizontal="center" shrinkToFit="1"/>
    </xf>
    <xf numFmtId="0" fontId="11" fillId="0" borderId="16" xfId="2" applyFont="1" applyBorder="1" applyAlignment="1">
      <alignment horizontal="center" shrinkToFit="1"/>
    </xf>
  </cellXfs>
  <cellStyles count="3">
    <cellStyle name="Standard" xfId="0" builtinId="0"/>
    <cellStyle name="Standard 2" xfId="1" xr:uid="{D6F839BB-80EE-46FD-BF08-697C23CACE81}"/>
    <cellStyle name="Standard 2 2" xfId="2" xr:uid="{AA5CBE3B-8B33-47CE-A3B2-418B7230E256}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128240</xdr:colOff>
      <xdr:row>1</xdr:row>
      <xdr:rowOff>19050</xdr:rowOff>
    </xdr:from>
    <xdr:to>
      <xdr:col>39</xdr:col>
      <xdr:colOff>89211</xdr:colOff>
      <xdr:row>3</xdr:row>
      <xdr:rowOff>19050</xdr:rowOff>
    </xdr:to>
    <xdr:pic>
      <xdr:nvPicPr>
        <xdr:cNvPr id="4" name="Bild 1" descr="cid:image002.jpg@01D1EE69.5A628D80">
          <a:extLst>
            <a:ext uri="{FF2B5EF4-FFF2-40B4-BE49-F238E27FC236}">
              <a16:creationId xmlns:a16="http://schemas.microsoft.com/office/drawing/2014/main" id="{B2E71F2D-C08F-49DB-B934-079FB4B6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220" y="186690"/>
          <a:ext cx="249231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129335</xdr:colOff>
      <xdr:row>1</xdr:row>
      <xdr:rowOff>18075</xdr:rowOff>
    </xdr:from>
    <xdr:ext cx="326664" cy="432000"/>
    <xdr:pic>
      <xdr:nvPicPr>
        <xdr:cNvPr id="5" name="Grafik 4">
          <a:extLst>
            <a:ext uri="{FF2B5EF4-FFF2-40B4-BE49-F238E27FC236}">
              <a16:creationId xmlns:a16="http://schemas.microsoft.com/office/drawing/2014/main" id="{13D58036-30E0-4F23-A782-E45C8C75F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4838495" y="185715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2Usr/U011562/Home/Eigene%20Dateien/ECSG%20Hamburg%202011/2011-06-09%20ECSG%20Spielberichtsbogen%2028-5-8%20Teil%201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438B-B26A-4577-809A-71AF9059865B}">
  <dimension ref="A1:BN185"/>
  <sheetViews>
    <sheetView showGridLines="0" tabSelected="1" topLeftCell="A2" zoomScaleNormal="100" workbookViewId="0">
      <selection activeCell="V18" sqref="V18:W18"/>
    </sheetView>
  </sheetViews>
  <sheetFormatPr baseColWidth="10" defaultColWidth="11.44140625" defaultRowHeight="13.2" x14ac:dyDescent="0.25"/>
  <cols>
    <col min="1" max="39" width="2.33203125" style="1" customWidth="1"/>
    <col min="40" max="40" width="2.6640625" style="1" customWidth="1"/>
    <col min="41" max="42" width="2.33203125" style="2" hidden="1" customWidth="1"/>
    <col min="43" max="51" width="2.33203125" style="1" hidden="1" customWidth="1"/>
    <col min="52" max="66" width="5.6640625" style="1" hidden="1" customWidth="1"/>
    <col min="67" max="16384" width="11.44140625" style="1"/>
  </cols>
  <sheetData>
    <row r="1" spans="1:46" hidden="1" x14ac:dyDescent="0.25">
      <c r="A1" s="203" t="s">
        <v>0</v>
      </c>
      <c r="B1" s="203"/>
      <c r="C1" s="203"/>
      <c r="D1" s="203"/>
      <c r="E1" s="203"/>
      <c r="F1" s="203"/>
      <c r="G1" s="203"/>
      <c r="H1" s="227" t="s">
        <v>1</v>
      </c>
      <c r="I1" s="227"/>
      <c r="J1" s="227"/>
      <c r="AO1" s="1"/>
    </row>
    <row r="2" spans="1:46" ht="15" x14ac:dyDescent="0.25">
      <c r="A2" s="228" t="s">
        <v>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30"/>
    </row>
    <row r="3" spans="1:46" ht="17.399999999999999" x14ac:dyDescent="0.3">
      <c r="A3" s="231" t="s">
        <v>128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3"/>
    </row>
    <row r="4" spans="1:46" ht="17.399999999999999" x14ac:dyDescent="0.3">
      <c r="A4" s="234" t="s">
        <v>129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3"/>
    </row>
    <row r="5" spans="1:46" ht="17.399999999999999" x14ac:dyDescent="0.3">
      <c r="A5" s="235" t="s">
        <v>3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7"/>
    </row>
    <row r="6" spans="1:46" ht="17.399999999999999" x14ac:dyDescent="0.3">
      <c r="A6" s="224" t="s">
        <v>4</v>
      </c>
      <c r="B6" s="224"/>
      <c r="C6" s="224"/>
      <c r="D6" s="224"/>
      <c r="E6" s="224"/>
      <c r="F6" s="225" t="s">
        <v>188</v>
      </c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</row>
    <row r="7" spans="1:46" ht="17.399999999999999" x14ac:dyDescent="0.3">
      <c r="F7" s="126" t="s">
        <v>189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12" t="s">
        <v>194</v>
      </c>
      <c r="AE7" s="126"/>
      <c r="AG7" s="126"/>
      <c r="AH7" s="126"/>
      <c r="AI7" s="126"/>
      <c r="AJ7" s="126"/>
      <c r="AK7" s="126"/>
      <c r="AL7" s="126"/>
      <c r="AM7" s="126"/>
      <c r="AN7" s="126"/>
    </row>
    <row r="8" spans="1:46" x14ac:dyDescent="0.25">
      <c r="B8" s="123"/>
      <c r="C8" s="123"/>
      <c r="D8" s="123"/>
      <c r="E8" s="123"/>
      <c r="H8" s="121"/>
      <c r="I8" s="121"/>
      <c r="J8" s="123"/>
      <c r="K8" s="123"/>
      <c r="L8" s="123"/>
      <c r="M8" s="123"/>
      <c r="N8" s="121"/>
      <c r="O8" s="121"/>
      <c r="P8" s="121"/>
      <c r="Q8" s="121"/>
      <c r="R8" s="123"/>
      <c r="S8" s="123"/>
      <c r="T8" s="123"/>
      <c r="U8" s="123"/>
      <c r="V8" s="121"/>
      <c r="W8" s="121"/>
      <c r="Z8" s="123"/>
      <c r="AA8" s="123"/>
      <c r="AB8" s="123"/>
      <c r="AC8" s="123"/>
      <c r="AD8" s="112" t="s">
        <v>195</v>
      </c>
    </row>
    <row r="9" spans="1:46" x14ac:dyDescent="0.25">
      <c r="B9" s="239" t="s">
        <v>5</v>
      </c>
      <c r="C9" s="239"/>
      <c r="D9" s="239"/>
      <c r="E9" s="239"/>
      <c r="J9" s="239" t="s">
        <v>6</v>
      </c>
      <c r="K9" s="239"/>
      <c r="L9" s="239"/>
      <c r="M9" s="239"/>
      <c r="P9" s="120"/>
      <c r="Q9" s="120"/>
      <c r="R9" s="239" t="s">
        <v>7</v>
      </c>
      <c r="S9" s="239"/>
      <c r="T9" s="239"/>
      <c r="U9" s="239"/>
      <c r="W9" s="120"/>
      <c r="Z9" s="239" t="s">
        <v>8</v>
      </c>
      <c r="AA9" s="239"/>
      <c r="AB9" s="239"/>
      <c r="AC9" s="239"/>
      <c r="AE9" s="171" t="s">
        <v>192</v>
      </c>
      <c r="AF9" s="172"/>
      <c r="AG9" s="172"/>
      <c r="AH9" s="172"/>
      <c r="AI9" s="172"/>
      <c r="AJ9" s="172"/>
      <c r="AK9" s="172"/>
      <c r="AL9" s="172"/>
      <c r="AM9" s="172"/>
      <c r="AN9" s="173"/>
    </row>
    <row r="10" spans="1:46" x14ac:dyDescent="0.25">
      <c r="B10" s="240" t="s">
        <v>105</v>
      </c>
      <c r="C10" s="240"/>
      <c r="D10" s="240"/>
      <c r="E10" s="240"/>
      <c r="J10" s="240" t="s">
        <v>108</v>
      </c>
      <c r="K10" s="240"/>
      <c r="L10" s="240"/>
      <c r="M10" s="240"/>
      <c r="P10" s="121"/>
      <c r="Q10" s="121"/>
      <c r="R10" s="240" t="s">
        <v>116</v>
      </c>
      <c r="S10" s="240"/>
      <c r="T10" s="240"/>
      <c r="U10" s="240"/>
      <c r="Z10" s="240" t="s">
        <v>115</v>
      </c>
      <c r="AA10" s="240"/>
      <c r="AB10" s="240"/>
      <c r="AC10" s="240"/>
      <c r="AE10" s="174"/>
      <c r="AF10" s="175"/>
      <c r="AG10" s="175"/>
      <c r="AH10" s="175"/>
      <c r="AI10" s="175"/>
      <c r="AJ10" s="175"/>
      <c r="AK10" s="175"/>
      <c r="AL10" s="175"/>
      <c r="AM10" s="175"/>
      <c r="AN10" s="176"/>
      <c r="AO10" s="127"/>
      <c r="AT10" s="1" t="s">
        <v>162</v>
      </c>
    </row>
    <row r="11" spans="1:46" ht="12.75" customHeight="1" x14ac:dyDescent="0.25">
      <c r="B11" s="240" t="s">
        <v>146</v>
      </c>
      <c r="C11" s="240"/>
      <c r="D11" s="240"/>
      <c r="E11" s="240"/>
      <c r="J11" s="240" t="s">
        <v>106</v>
      </c>
      <c r="K11" s="240"/>
      <c r="L11" s="240"/>
      <c r="M11" s="240"/>
      <c r="P11" s="121"/>
      <c r="Q11" s="121"/>
      <c r="R11" s="240" t="s">
        <v>112</v>
      </c>
      <c r="S11" s="240"/>
      <c r="T11" s="240"/>
      <c r="U11" s="240"/>
      <c r="Z11" s="240" t="s">
        <v>196</v>
      </c>
      <c r="AA11" s="240"/>
      <c r="AB11" s="240"/>
      <c r="AC11" s="240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27"/>
      <c r="AT11" t="s">
        <v>162</v>
      </c>
    </row>
    <row r="12" spans="1:46" x14ac:dyDescent="0.25">
      <c r="B12" s="240" t="s">
        <v>113</v>
      </c>
      <c r="C12" s="240"/>
      <c r="D12" s="240"/>
      <c r="E12" s="240"/>
      <c r="J12" s="240" t="s">
        <v>111</v>
      </c>
      <c r="K12" s="240"/>
      <c r="L12" s="240"/>
      <c r="M12" s="240"/>
      <c r="P12" s="121"/>
      <c r="Q12" s="121"/>
      <c r="R12" s="240" t="s">
        <v>117</v>
      </c>
      <c r="S12" s="240"/>
      <c r="T12" s="240"/>
      <c r="U12" s="240"/>
      <c r="Z12" s="240" t="s">
        <v>110</v>
      </c>
      <c r="AA12" s="240"/>
      <c r="AB12" s="240"/>
      <c r="AC12" s="240"/>
      <c r="AE12" s="174"/>
      <c r="AF12" s="175"/>
      <c r="AG12" s="175"/>
      <c r="AH12" s="175"/>
      <c r="AI12" s="175"/>
      <c r="AJ12" s="175"/>
      <c r="AK12" s="175"/>
      <c r="AL12" s="175"/>
      <c r="AM12" s="175"/>
      <c r="AN12" s="176"/>
      <c r="AO12" s="127"/>
      <c r="AT12" s="1" t="s">
        <v>162</v>
      </c>
    </row>
    <row r="13" spans="1:46" x14ac:dyDescent="0.25">
      <c r="B13" s="240" t="s">
        <v>147</v>
      </c>
      <c r="C13" s="240"/>
      <c r="D13" s="240"/>
      <c r="E13" s="240"/>
      <c r="J13" s="240" t="s">
        <v>149</v>
      </c>
      <c r="K13" s="240"/>
      <c r="L13" s="240"/>
      <c r="M13" s="240"/>
      <c r="P13" s="121"/>
      <c r="Q13" s="121"/>
      <c r="R13" s="264" t="s">
        <v>114</v>
      </c>
      <c r="S13" s="264"/>
      <c r="T13" s="264"/>
      <c r="U13" s="264"/>
      <c r="Z13" s="240" t="s">
        <v>151</v>
      </c>
      <c r="AA13" s="240"/>
      <c r="AB13" s="240"/>
      <c r="AC13" s="240"/>
      <c r="AE13" s="174"/>
      <c r="AF13" s="175"/>
      <c r="AG13" s="175"/>
      <c r="AH13" s="175"/>
      <c r="AI13" s="175"/>
      <c r="AJ13" s="175"/>
      <c r="AK13" s="175"/>
      <c r="AL13" s="175"/>
      <c r="AM13" s="175"/>
      <c r="AN13" s="176"/>
      <c r="AO13" s="127"/>
    </row>
    <row r="14" spans="1:46" x14ac:dyDescent="0.25">
      <c r="B14" s="240" t="s">
        <v>148</v>
      </c>
      <c r="C14" s="240"/>
      <c r="D14" s="240"/>
      <c r="E14" s="240"/>
      <c r="J14" s="240" t="s">
        <v>150</v>
      </c>
      <c r="K14" s="240"/>
      <c r="L14" s="240"/>
      <c r="M14" s="240"/>
      <c r="R14" s="240" t="s">
        <v>107</v>
      </c>
      <c r="S14" s="240"/>
      <c r="T14" s="240"/>
      <c r="U14" s="240"/>
      <c r="Z14" s="240" t="s">
        <v>162</v>
      </c>
      <c r="AA14" s="240"/>
      <c r="AB14" s="240"/>
      <c r="AC14" s="240"/>
      <c r="AE14" s="177"/>
      <c r="AF14" s="178"/>
      <c r="AG14" s="178"/>
      <c r="AH14" s="178"/>
      <c r="AI14" s="178"/>
      <c r="AJ14" s="178"/>
      <c r="AK14" s="178"/>
      <c r="AL14" s="178"/>
      <c r="AM14" s="178"/>
      <c r="AN14" s="179"/>
      <c r="AO14" s="127"/>
      <c r="AT14"/>
    </row>
    <row r="15" spans="1:46" x14ac:dyDescent="0.25">
      <c r="AN15" s="103" t="s">
        <v>198</v>
      </c>
      <c r="AT15"/>
    </row>
    <row r="16" spans="1:46" ht="20.25" customHeight="1" x14ac:dyDescent="0.4">
      <c r="A16" s="216" t="s">
        <v>153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1" t="s">
        <v>19</v>
      </c>
      <c r="AJ16" s="212"/>
      <c r="AK16" s="212"/>
      <c r="AL16" s="212"/>
      <c r="AM16" s="212"/>
      <c r="AN16" s="212"/>
      <c r="AO16" s="212"/>
      <c r="AT16"/>
    </row>
    <row r="17" spans="1:66" x14ac:dyDescent="0.25">
      <c r="A17" s="213" t="s">
        <v>20</v>
      </c>
      <c r="B17" s="213"/>
      <c r="C17" s="213"/>
      <c r="D17" s="214" t="s">
        <v>21</v>
      </c>
      <c r="E17" s="214"/>
      <c r="F17" s="215" t="s">
        <v>22</v>
      </c>
      <c r="G17" s="215"/>
      <c r="H17" s="215"/>
      <c r="I17" s="213" t="s">
        <v>23</v>
      </c>
      <c r="J17" s="213"/>
      <c r="K17" s="213"/>
      <c r="L17" s="213" t="s">
        <v>24</v>
      </c>
      <c r="M17" s="213"/>
      <c r="N17" s="213" t="s">
        <v>25</v>
      </c>
      <c r="O17" s="213"/>
      <c r="P17" s="213"/>
      <c r="Q17" s="213"/>
      <c r="R17" s="213"/>
      <c r="S17" s="213"/>
      <c r="T17" s="213"/>
      <c r="U17" s="4"/>
      <c r="V17" s="213" t="s">
        <v>26</v>
      </c>
      <c r="W17" s="213"/>
      <c r="X17" s="213"/>
      <c r="Y17" s="213"/>
      <c r="Z17" s="213"/>
      <c r="AA17" s="4"/>
      <c r="AB17" s="213" t="s">
        <v>27</v>
      </c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Q17" s="1" t="s">
        <v>28</v>
      </c>
    </row>
    <row r="18" spans="1:66" customFormat="1" x14ac:dyDescent="0.25">
      <c r="A18" s="217" t="str">
        <f t="shared" ref="A18:A65" si="0">$H$1</f>
        <v>M14-1</v>
      </c>
      <c r="B18" s="217"/>
      <c r="C18" s="217"/>
      <c r="D18" s="218">
        <v>1</v>
      </c>
      <c r="E18" s="218"/>
      <c r="F18" s="218" t="s">
        <v>28</v>
      </c>
      <c r="G18" s="218"/>
      <c r="H18" s="218"/>
      <c r="I18" s="219" t="s">
        <v>178</v>
      </c>
      <c r="J18" s="219"/>
      <c r="K18" s="219"/>
      <c r="L18" s="220">
        <v>1</v>
      </c>
      <c r="M18" s="220"/>
      <c r="N18" s="221" t="str">
        <f>B11</f>
        <v>BGW</v>
      </c>
      <c r="O18" s="221"/>
      <c r="P18" s="221"/>
      <c r="Q18" s="110" t="s">
        <v>30</v>
      </c>
      <c r="R18" s="221" t="str">
        <f>B12</f>
        <v>SCAL</v>
      </c>
      <c r="S18" s="221"/>
      <c r="T18" s="221"/>
      <c r="V18" s="222"/>
      <c r="W18" s="222"/>
      <c r="X18" s="107" t="s">
        <v>31</v>
      </c>
      <c r="Y18" s="223"/>
      <c r="Z18" s="223"/>
      <c r="AB18" s="238" t="s">
        <v>107</v>
      </c>
      <c r="AC18" s="238"/>
      <c r="AD18" s="238"/>
      <c r="AE18" s="150" t="s">
        <v>30</v>
      </c>
      <c r="AF18" s="221" t="s">
        <v>110</v>
      </c>
      <c r="AG18" s="221"/>
      <c r="AH18" s="221"/>
      <c r="AI18" s="111"/>
      <c r="AJ18" s="111"/>
      <c r="AK18" s="218" t="str">
        <f>N21</f>
        <v>RIST</v>
      </c>
      <c r="AL18" s="218"/>
      <c r="AM18" s="218"/>
      <c r="AO18" s="109"/>
      <c r="AP18" s="109"/>
      <c r="AQ18" s="1" t="str">
        <f>N18&amp;R18</f>
        <v>BGWSCAL</v>
      </c>
      <c r="AR18" s="1">
        <f>V18</f>
        <v>0</v>
      </c>
      <c r="AS18" s="1">
        <f>Y18</f>
        <v>0</v>
      </c>
      <c r="AT18" s="1"/>
      <c r="AW18" s="1"/>
      <c r="AX18" s="1"/>
      <c r="AY18" s="1"/>
      <c r="AZ18" s="1"/>
      <c r="BA18" s="1"/>
      <c r="BG18" s="1"/>
      <c r="BJ18" s="1"/>
      <c r="BK18" s="1"/>
      <c r="BL18" s="1"/>
      <c r="BM18" s="1"/>
      <c r="BN18" s="1"/>
    </row>
    <row r="19" spans="1:66" customFormat="1" x14ac:dyDescent="0.25">
      <c r="A19" s="217" t="str">
        <f t="shared" si="0"/>
        <v>M14-1</v>
      </c>
      <c r="B19" s="217"/>
      <c r="C19" s="217"/>
      <c r="D19" s="218">
        <v>2</v>
      </c>
      <c r="E19" s="218"/>
      <c r="F19" s="218" t="s">
        <v>28</v>
      </c>
      <c r="G19" s="218"/>
      <c r="H19" s="218"/>
      <c r="I19" s="219" t="s">
        <v>178</v>
      </c>
      <c r="J19" s="219"/>
      <c r="K19" s="219"/>
      <c r="L19" s="220">
        <v>2</v>
      </c>
      <c r="M19" s="220"/>
      <c r="N19" s="221" t="str">
        <f>B13</f>
        <v>ALTO</v>
      </c>
      <c r="O19" s="221"/>
      <c r="P19" s="221"/>
      <c r="Q19" s="110" t="s">
        <v>30</v>
      </c>
      <c r="R19" s="221" t="str">
        <f>B14</f>
        <v>TURA</v>
      </c>
      <c r="S19" s="221"/>
      <c r="T19" s="221"/>
      <c r="V19" s="222"/>
      <c r="W19" s="222"/>
      <c r="X19" s="107" t="s">
        <v>31</v>
      </c>
      <c r="Y19" s="223"/>
      <c r="Z19" s="223"/>
      <c r="AB19" s="238" t="s">
        <v>106</v>
      </c>
      <c r="AC19" s="238"/>
      <c r="AD19" s="238"/>
      <c r="AE19" s="150" t="s">
        <v>30</v>
      </c>
      <c r="AF19" s="221" t="s">
        <v>108</v>
      </c>
      <c r="AG19" s="221"/>
      <c r="AH19" s="221"/>
      <c r="AI19" s="111"/>
      <c r="AJ19" s="111"/>
      <c r="AK19" s="241" t="s">
        <v>106</v>
      </c>
      <c r="AL19" s="241"/>
      <c r="AM19" s="241"/>
      <c r="AO19" s="109"/>
      <c r="AP19" s="109"/>
      <c r="AQ19" s="1" t="str">
        <f t="shared" ref="AQ19:AQ69" si="1">N19&amp;R19</f>
        <v>ALTOTURA</v>
      </c>
      <c r="AR19" s="1">
        <f t="shared" ref="AR19:AR69" si="2">V19</f>
        <v>0</v>
      </c>
      <c r="AS19" s="1">
        <f t="shared" ref="AS19:AS69" si="3">Y19</f>
        <v>0</v>
      </c>
      <c r="AW19" s="1"/>
      <c r="AX19" s="1"/>
      <c r="AY19" s="1"/>
      <c r="AZ19" s="1"/>
      <c r="BA19" s="1"/>
      <c r="BG19" s="1"/>
      <c r="BJ19" s="1"/>
      <c r="BK19" s="1"/>
      <c r="BL19" s="1"/>
      <c r="BM19" s="1"/>
      <c r="BN19" s="1"/>
    </row>
    <row r="20" spans="1:66" customFormat="1" x14ac:dyDescent="0.25">
      <c r="A20" s="265" t="str">
        <f t="shared" ref="A20:A67" si="4">$H$1</f>
        <v>M14-1</v>
      </c>
      <c r="B20" s="265"/>
      <c r="C20" s="265"/>
      <c r="D20" s="197">
        <v>3</v>
      </c>
      <c r="E20" s="197"/>
      <c r="F20" s="197" t="s">
        <v>29</v>
      </c>
      <c r="G20" s="197"/>
      <c r="H20" s="197"/>
      <c r="I20" s="210" t="s">
        <v>178</v>
      </c>
      <c r="J20" s="210"/>
      <c r="K20" s="210"/>
      <c r="L20" s="251">
        <v>3</v>
      </c>
      <c r="M20" s="251"/>
      <c r="N20" s="209" t="str">
        <f>R10</f>
        <v>BCH</v>
      </c>
      <c r="O20" s="209"/>
      <c r="P20" s="209"/>
      <c r="Q20" s="151" t="s">
        <v>30</v>
      </c>
      <c r="R20" s="209" t="str">
        <f>R13</f>
        <v>HAPI</v>
      </c>
      <c r="S20" s="209"/>
      <c r="T20" s="209"/>
      <c r="U20" s="152"/>
      <c r="V20" s="266"/>
      <c r="W20" s="266"/>
      <c r="X20" s="153" t="s">
        <v>31</v>
      </c>
      <c r="Y20" s="250"/>
      <c r="Z20" s="250"/>
      <c r="AB20" s="208" t="s">
        <v>147</v>
      </c>
      <c r="AC20" s="208"/>
      <c r="AD20" s="208"/>
      <c r="AE20" s="151" t="s">
        <v>30</v>
      </c>
      <c r="AF20" s="209" t="s">
        <v>148</v>
      </c>
      <c r="AG20" s="209"/>
      <c r="AH20" s="209"/>
      <c r="AI20" s="106"/>
      <c r="AJ20" s="106"/>
      <c r="AK20" s="197" t="str">
        <f>N23</f>
        <v>OTT</v>
      </c>
      <c r="AL20" s="197"/>
      <c r="AM20" s="197"/>
      <c r="AN20" s="106"/>
      <c r="AO20" s="109"/>
      <c r="AP20" s="109"/>
      <c r="AQ20" s="1" t="str">
        <f t="shared" si="1"/>
        <v>BCHHAPI</v>
      </c>
      <c r="AR20" s="1">
        <f t="shared" si="2"/>
        <v>0</v>
      </c>
      <c r="AS20" s="1">
        <f t="shared" si="3"/>
        <v>0</v>
      </c>
      <c r="AW20" s="1"/>
      <c r="AX20" s="1"/>
      <c r="AY20" s="1"/>
      <c r="AZ20" s="1"/>
      <c r="BA20" s="1"/>
      <c r="BG20" s="1"/>
      <c r="BJ20" s="1"/>
      <c r="BK20" s="1"/>
      <c r="BL20" s="1"/>
      <c r="BM20" s="1"/>
      <c r="BN20" s="1"/>
    </row>
    <row r="21" spans="1:66" customFormat="1" x14ac:dyDescent="0.25">
      <c r="A21" s="217" t="str">
        <f t="shared" si="4"/>
        <v>M14-1</v>
      </c>
      <c r="B21" s="217"/>
      <c r="C21" s="217"/>
      <c r="D21" s="218">
        <v>4</v>
      </c>
      <c r="E21" s="218"/>
      <c r="F21" s="218" t="s">
        <v>29</v>
      </c>
      <c r="G21" s="218"/>
      <c r="H21" s="218"/>
      <c r="I21" s="219" t="s">
        <v>179</v>
      </c>
      <c r="J21" s="219"/>
      <c r="K21" s="219"/>
      <c r="L21" s="220">
        <v>1</v>
      </c>
      <c r="M21" s="220"/>
      <c r="N21" s="221" t="str">
        <f>R11</f>
        <v>RIST</v>
      </c>
      <c r="O21" s="221"/>
      <c r="P21" s="221"/>
      <c r="Q21" s="110" t="s">
        <v>30</v>
      </c>
      <c r="R21" s="221" t="str">
        <f>R14</f>
        <v>BWB</v>
      </c>
      <c r="S21" s="221"/>
      <c r="T21" s="221"/>
      <c r="U21" s="112"/>
      <c r="V21" s="222"/>
      <c r="W21" s="222"/>
      <c r="X21" s="107" t="s">
        <v>31</v>
      </c>
      <c r="Y21" s="223"/>
      <c r="Z21" s="223"/>
      <c r="AB21" s="238" t="s">
        <v>148</v>
      </c>
      <c r="AC21" s="238"/>
      <c r="AD21" s="238"/>
      <c r="AE21" s="150" t="s">
        <v>30</v>
      </c>
      <c r="AF21" s="221" t="s">
        <v>106</v>
      </c>
      <c r="AG21" s="221"/>
      <c r="AH21" s="221"/>
      <c r="AI21" s="106"/>
      <c r="AJ21" s="106"/>
      <c r="AK21" s="218" t="str">
        <f>R18</f>
        <v>SCAL</v>
      </c>
      <c r="AL21" s="218"/>
      <c r="AM21" s="218"/>
      <c r="AN21" s="106"/>
      <c r="AO21" s="109"/>
      <c r="AP21" s="109"/>
      <c r="AQ21" s="1" t="str">
        <f t="shared" si="1"/>
        <v>RISTBWB</v>
      </c>
      <c r="AR21" s="1">
        <f t="shared" si="2"/>
        <v>0</v>
      </c>
      <c r="AS21" s="1">
        <f t="shared" si="3"/>
        <v>0</v>
      </c>
      <c r="AT21" s="1"/>
      <c r="AW21" s="1"/>
      <c r="AX21" s="1"/>
      <c r="AY21" s="1"/>
      <c r="AZ21" s="1"/>
      <c r="BA21" s="1"/>
      <c r="BG21" s="1"/>
      <c r="BJ21" s="1"/>
      <c r="BK21" s="1"/>
      <c r="BL21" s="1"/>
      <c r="BM21" s="1"/>
      <c r="BN21" s="1"/>
    </row>
    <row r="22" spans="1:66" customFormat="1" x14ac:dyDescent="0.25">
      <c r="A22" s="217" t="str">
        <f t="shared" ref="A22:A69" si="5">$H$1</f>
        <v>M14-1</v>
      </c>
      <c r="B22" s="217"/>
      <c r="C22" s="217"/>
      <c r="D22" s="218">
        <v>5</v>
      </c>
      <c r="E22" s="218"/>
      <c r="F22" s="218" t="s">
        <v>34</v>
      </c>
      <c r="G22" s="218"/>
      <c r="H22" s="218"/>
      <c r="I22" s="219" t="s">
        <v>179</v>
      </c>
      <c r="J22" s="219"/>
      <c r="K22" s="219"/>
      <c r="L22" s="220">
        <v>2</v>
      </c>
      <c r="M22" s="220"/>
      <c r="N22" s="221" t="str">
        <f>J12</f>
        <v>NTSV</v>
      </c>
      <c r="O22" s="221"/>
      <c r="P22" s="221"/>
      <c r="Q22" s="110" t="s">
        <v>30</v>
      </c>
      <c r="R22" s="221" t="str">
        <f>J10</f>
        <v>BSV</v>
      </c>
      <c r="S22" s="221"/>
      <c r="T22" s="221"/>
      <c r="V22" s="222"/>
      <c r="W22" s="222"/>
      <c r="X22" s="107" t="s">
        <v>31</v>
      </c>
      <c r="Y22" s="223"/>
      <c r="Z22" s="223"/>
      <c r="AB22" s="238" t="s">
        <v>147</v>
      </c>
      <c r="AC22" s="238"/>
      <c r="AD22" s="238"/>
      <c r="AE22" s="150" t="s">
        <v>30</v>
      </c>
      <c r="AF22" s="221" t="s">
        <v>107</v>
      </c>
      <c r="AG22" s="221"/>
      <c r="AH22" s="221"/>
      <c r="AI22" s="106"/>
      <c r="AJ22" s="106"/>
      <c r="AK22" s="218" t="str">
        <f>R19</f>
        <v>TURA</v>
      </c>
      <c r="AL22" s="218"/>
      <c r="AM22" s="218"/>
      <c r="AN22" s="106"/>
      <c r="AO22" s="109"/>
      <c r="AP22" s="109"/>
      <c r="AQ22" s="1" t="str">
        <f t="shared" si="1"/>
        <v>NTSVBSV</v>
      </c>
      <c r="AR22" s="1">
        <f t="shared" si="2"/>
        <v>0</v>
      </c>
      <c r="AS22" s="1">
        <f t="shared" si="3"/>
        <v>0</v>
      </c>
      <c r="AT22" s="1"/>
      <c r="AW22" s="1"/>
      <c r="AX22" s="1"/>
      <c r="AY22" s="1"/>
      <c r="AZ22" s="1"/>
      <c r="BA22" s="1"/>
      <c r="BG22" s="1"/>
      <c r="BJ22" s="1"/>
      <c r="BK22" s="1"/>
      <c r="BL22" s="1"/>
      <c r="BM22" s="1"/>
      <c r="BN22" s="1"/>
    </row>
    <row r="23" spans="1:66" customFormat="1" x14ac:dyDescent="0.25">
      <c r="A23" s="217" t="str">
        <f t="shared" si="5"/>
        <v>M14-1</v>
      </c>
      <c r="B23" s="217"/>
      <c r="C23" s="217"/>
      <c r="D23" s="218">
        <v>6</v>
      </c>
      <c r="E23" s="218"/>
      <c r="F23" s="218" t="s">
        <v>34</v>
      </c>
      <c r="G23" s="218"/>
      <c r="H23" s="218"/>
      <c r="I23" s="219" t="s">
        <v>179</v>
      </c>
      <c r="J23" s="219"/>
      <c r="K23" s="219"/>
      <c r="L23" s="220">
        <v>3</v>
      </c>
      <c r="M23" s="220"/>
      <c r="N23" s="221" t="str">
        <f>J13</f>
        <v>OTT</v>
      </c>
      <c r="O23" s="221"/>
      <c r="P23" s="221"/>
      <c r="Q23" s="110" t="s">
        <v>30</v>
      </c>
      <c r="R23" s="221" t="str">
        <f>J11</f>
        <v>MTVL</v>
      </c>
      <c r="S23" s="221"/>
      <c r="T23" s="221"/>
      <c r="V23" s="222"/>
      <c r="W23" s="222"/>
      <c r="X23" s="107" t="s">
        <v>31</v>
      </c>
      <c r="Y23" s="223"/>
      <c r="Z23" s="223"/>
      <c r="AB23" s="238" t="s">
        <v>108</v>
      </c>
      <c r="AC23" s="238"/>
      <c r="AD23" s="238"/>
      <c r="AE23" s="150" t="s">
        <v>30</v>
      </c>
      <c r="AF23" s="221" t="s">
        <v>110</v>
      </c>
      <c r="AG23" s="221"/>
      <c r="AH23" s="221"/>
      <c r="AI23" s="106"/>
      <c r="AJ23" s="106"/>
      <c r="AK23" s="241" t="s">
        <v>146</v>
      </c>
      <c r="AL23" s="241"/>
      <c r="AM23" s="241"/>
      <c r="AN23" s="106"/>
      <c r="AO23" s="109"/>
      <c r="AP23" s="109"/>
      <c r="AQ23" s="1" t="str">
        <f t="shared" si="1"/>
        <v>OTTMTVL</v>
      </c>
      <c r="AR23" s="1">
        <f t="shared" si="2"/>
        <v>0</v>
      </c>
      <c r="AS23" s="1">
        <f t="shared" si="3"/>
        <v>0</v>
      </c>
      <c r="AW23" s="1"/>
      <c r="AX23" s="1"/>
      <c r="AY23" s="1"/>
      <c r="AZ23" s="1"/>
      <c r="BA23" s="1"/>
      <c r="BG23" s="1"/>
      <c r="BJ23" s="1"/>
      <c r="BK23" s="1"/>
      <c r="BL23" s="1"/>
      <c r="BM23" s="1"/>
      <c r="BN23" s="1"/>
    </row>
    <row r="24" spans="1:66" x14ac:dyDescent="0.25">
      <c r="A24" s="114"/>
      <c r="B24" s="114"/>
      <c r="C24" s="114"/>
      <c r="D24" s="115"/>
      <c r="E24" s="115"/>
      <c r="F24" s="116"/>
      <c r="G24" s="116"/>
      <c r="H24" s="116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7"/>
      <c r="V24" s="114"/>
      <c r="W24" s="114"/>
      <c r="X24" s="114"/>
      <c r="Y24" s="114"/>
      <c r="Z24" s="114"/>
      <c r="AA24" s="117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</row>
    <row r="25" spans="1:66" x14ac:dyDescent="0.25">
      <c r="AB25" s="9"/>
      <c r="AI25" s="211" t="s">
        <v>19</v>
      </c>
      <c r="AJ25" s="212"/>
      <c r="AK25" s="212"/>
      <c r="AL25" s="212"/>
      <c r="AM25" s="212"/>
      <c r="AN25" s="212"/>
      <c r="AO25" s="212"/>
    </row>
    <row r="26" spans="1:66" x14ac:dyDescent="0.25">
      <c r="A26" s="213" t="s">
        <v>20</v>
      </c>
      <c r="B26" s="213"/>
      <c r="C26" s="213"/>
      <c r="D26" s="214" t="s">
        <v>21</v>
      </c>
      <c r="E26" s="214"/>
      <c r="F26" s="215" t="s">
        <v>22</v>
      </c>
      <c r="G26" s="215"/>
      <c r="H26" s="215"/>
      <c r="I26" s="213" t="s">
        <v>23</v>
      </c>
      <c r="J26" s="213"/>
      <c r="K26" s="213"/>
      <c r="L26" s="213" t="s">
        <v>24</v>
      </c>
      <c r="M26" s="213"/>
      <c r="N26" s="213" t="s">
        <v>25</v>
      </c>
      <c r="O26" s="213"/>
      <c r="P26" s="213"/>
      <c r="Q26" s="213"/>
      <c r="R26" s="213"/>
      <c r="S26" s="213"/>
      <c r="T26" s="213"/>
      <c r="U26" s="4"/>
      <c r="V26" s="213" t="s">
        <v>26</v>
      </c>
      <c r="W26" s="213"/>
      <c r="X26" s="213"/>
      <c r="Y26" s="213"/>
      <c r="Z26" s="213"/>
      <c r="AA26" s="4"/>
      <c r="AB26" s="213" t="s">
        <v>27</v>
      </c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</row>
    <row r="27" spans="1:66" customFormat="1" x14ac:dyDescent="0.25">
      <c r="A27" s="217" t="str">
        <f t="shared" si="0"/>
        <v>M14-1</v>
      </c>
      <c r="B27" s="217"/>
      <c r="C27" s="217"/>
      <c r="D27" s="218">
        <v>7</v>
      </c>
      <c r="E27" s="218"/>
      <c r="F27" s="218" t="s">
        <v>28</v>
      </c>
      <c r="G27" s="218"/>
      <c r="H27" s="218"/>
      <c r="I27" s="219" t="s">
        <v>180</v>
      </c>
      <c r="J27" s="219"/>
      <c r="K27" s="219"/>
      <c r="L27" s="220">
        <v>1</v>
      </c>
      <c r="M27" s="220"/>
      <c r="N27" s="221" t="str">
        <f>B10</f>
        <v>TOWE</v>
      </c>
      <c r="O27" s="221"/>
      <c r="P27" s="221"/>
      <c r="Q27" s="110" t="s">
        <v>30</v>
      </c>
      <c r="R27" s="221" t="str">
        <f>B13</f>
        <v>ALTO</v>
      </c>
      <c r="S27" s="221"/>
      <c r="T27" s="221"/>
      <c r="U27" s="112"/>
      <c r="V27" s="222"/>
      <c r="W27" s="222"/>
      <c r="X27" s="107" t="s">
        <v>31</v>
      </c>
      <c r="Y27" s="223"/>
      <c r="Z27" s="223"/>
      <c r="AB27" s="238" t="s">
        <v>107</v>
      </c>
      <c r="AC27" s="238"/>
      <c r="AD27" s="238"/>
      <c r="AE27" s="150" t="s">
        <v>30</v>
      </c>
      <c r="AF27" s="221" t="s">
        <v>148</v>
      </c>
      <c r="AG27" s="221"/>
      <c r="AH27" s="221"/>
      <c r="AI27" s="106"/>
      <c r="AJ27" s="106"/>
      <c r="AK27" s="218" t="str">
        <f>R21</f>
        <v>BWB</v>
      </c>
      <c r="AL27" s="218"/>
      <c r="AM27" s="218"/>
      <c r="AN27" s="106"/>
      <c r="AO27" s="109"/>
      <c r="AP27" s="109"/>
      <c r="AQ27" s="1" t="str">
        <f t="shared" si="1"/>
        <v>TOWEALTO</v>
      </c>
      <c r="AR27" s="1">
        <f t="shared" si="2"/>
        <v>0</v>
      </c>
      <c r="AS27" s="1">
        <f t="shared" si="3"/>
        <v>0</v>
      </c>
      <c r="AW27" s="1"/>
      <c r="AX27" s="1"/>
      <c r="AY27" s="1"/>
      <c r="AZ27" s="1"/>
      <c r="BA27" s="1"/>
      <c r="BG27" s="1"/>
      <c r="BJ27" s="1"/>
      <c r="BK27" s="1"/>
      <c r="BL27" s="1"/>
      <c r="BM27" s="1"/>
      <c r="BN27" s="1"/>
    </row>
    <row r="28" spans="1:66" customFormat="1" x14ac:dyDescent="0.25">
      <c r="A28" s="217" t="str">
        <f t="shared" si="4"/>
        <v>M14-1</v>
      </c>
      <c r="B28" s="217"/>
      <c r="C28" s="217"/>
      <c r="D28" s="218">
        <v>8</v>
      </c>
      <c r="E28" s="218"/>
      <c r="F28" s="218" t="s">
        <v>29</v>
      </c>
      <c r="G28" s="218"/>
      <c r="H28" s="218"/>
      <c r="I28" s="219" t="s">
        <v>180</v>
      </c>
      <c r="J28" s="219"/>
      <c r="K28" s="219"/>
      <c r="L28" s="220">
        <v>2</v>
      </c>
      <c r="M28" s="220"/>
      <c r="N28" s="221" t="str">
        <f>R11</f>
        <v>RIST</v>
      </c>
      <c r="O28" s="221"/>
      <c r="P28" s="221"/>
      <c r="Q28" s="110" t="s">
        <v>30</v>
      </c>
      <c r="R28" s="221" t="str">
        <f>R12</f>
        <v>HAHI</v>
      </c>
      <c r="S28" s="221"/>
      <c r="T28" s="221"/>
      <c r="V28" s="222"/>
      <c r="W28" s="222"/>
      <c r="X28" s="107" t="s">
        <v>31</v>
      </c>
      <c r="Y28" s="223"/>
      <c r="Z28" s="223"/>
      <c r="AB28" s="238" t="s">
        <v>106</v>
      </c>
      <c r="AC28" s="238"/>
      <c r="AD28" s="238"/>
      <c r="AE28" s="150" t="s">
        <v>30</v>
      </c>
      <c r="AF28" s="221" t="s">
        <v>147</v>
      </c>
      <c r="AG28" s="221"/>
      <c r="AH28" s="221"/>
      <c r="AI28" s="111"/>
      <c r="AJ28" s="111"/>
      <c r="AK28" s="218" t="str">
        <f>N22</f>
        <v>NTSV</v>
      </c>
      <c r="AL28" s="218"/>
      <c r="AM28" s="218"/>
      <c r="AO28" s="109"/>
      <c r="AP28" s="109"/>
      <c r="AQ28" s="1" t="str">
        <f t="shared" si="1"/>
        <v>RISTHAHI</v>
      </c>
      <c r="AR28" s="1">
        <f t="shared" si="2"/>
        <v>0</v>
      </c>
      <c r="AS28" s="1">
        <f t="shared" si="3"/>
        <v>0</v>
      </c>
      <c r="AT28" s="1"/>
      <c r="AW28" s="1"/>
      <c r="AX28" s="1"/>
      <c r="AY28" s="1"/>
      <c r="AZ28" s="1"/>
      <c r="BA28" s="1"/>
      <c r="BG28" s="1"/>
      <c r="BJ28" s="1"/>
      <c r="BK28" s="1"/>
      <c r="BL28" s="1"/>
      <c r="BM28" s="1"/>
      <c r="BN28" s="1"/>
    </row>
    <row r="29" spans="1:66" customFormat="1" x14ac:dyDescent="0.25">
      <c r="A29" s="217" t="str">
        <f t="shared" si="0"/>
        <v>M14-1</v>
      </c>
      <c r="B29" s="217"/>
      <c r="C29" s="217"/>
      <c r="D29" s="218">
        <v>9</v>
      </c>
      <c r="E29" s="218"/>
      <c r="F29" s="218" t="s">
        <v>28</v>
      </c>
      <c r="G29" s="218"/>
      <c r="H29" s="218"/>
      <c r="I29" s="219" t="s">
        <v>180</v>
      </c>
      <c r="J29" s="219"/>
      <c r="K29" s="219"/>
      <c r="L29" s="220">
        <v>3</v>
      </c>
      <c r="M29" s="220"/>
      <c r="N29" s="221" t="str">
        <f>B11</f>
        <v>BGW</v>
      </c>
      <c r="O29" s="221"/>
      <c r="P29" s="221"/>
      <c r="Q29" s="110" t="s">
        <v>30</v>
      </c>
      <c r="R29" s="221" t="str">
        <f>B14</f>
        <v>TURA</v>
      </c>
      <c r="S29" s="221"/>
      <c r="T29" s="221"/>
      <c r="U29" s="112"/>
      <c r="V29" s="222"/>
      <c r="W29" s="222"/>
      <c r="X29" s="107" t="s">
        <v>31</v>
      </c>
      <c r="Y29" s="223"/>
      <c r="Z29" s="223"/>
      <c r="AB29" s="238" t="s">
        <v>110</v>
      </c>
      <c r="AC29" s="238"/>
      <c r="AD29" s="238"/>
      <c r="AE29" s="150" t="s">
        <v>30</v>
      </c>
      <c r="AF29" s="221" t="s">
        <v>108</v>
      </c>
      <c r="AG29" s="221"/>
      <c r="AH29" s="221"/>
      <c r="AI29" s="106"/>
      <c r="AJ29" s="106"/>
      <c r="AK29" s="241" t="s">
        <v>108</v>
      </c>
      <c r="AL29" s="241"/>
      <c r="AM29" s="241"/>
      <c r="AN29" s="106"/>
      <c r="AO29" s="109"/>
      <c r="AP29" s="109"/>
      <c r="AQ29" s="1" t="str">
        <f t="shared" si="1"/>
        <v>BGWTURA</v>
      </c>
      <c r="AR29" s="1">
        <f t="shared" si="2"/>
        <v>0</v>
      </c>
      <c r="AS29" s="1">
        <f t="shared" si="3"/>
        <v>0</v>
      </c>
      <c r="AT29" s="1"/>
      <c r="AW29" s="1"/>
      <c r="AX29" s="1"/>
      <c r="AY29" s="1"/>
      <c r="AZ29" s="1"/>
      <c r="BA29" s="1"/>
      <c r="BG29" t="s">
        <v>162</v>
      </c>
      <c r="BJ29" s="1"/>
      <c r="BK29" s="1"/>
      <c r="BL29" s="1"/>
      <c r="BM29" s="1"/>
      <c r="BN29" s="1"/>
    </row>
    <row r="30" spans="1:66" customFormat="1" x14ac:dyDescent="0.25">
      <c r="A30" s="265" t="str">
        <f t="shared" si="4"/>
        <v>M14-1</v>
      </c>
      <c r="B30" s="265"/>
      <c r="C30" s="265"/>
      <c r="D30" s="197">
        <v>10</v>
      </c>
      <c r="E30" s="197"/>
      <c r="F30" s="197" t="s">
        <v>29</v>
      </c>
      <c r="G30" s="197"/>
      <c r="H30" s="197"/>
      <c r="I30" s="210" t="s">
        <v>33</v>
      </c>
      <c r="J30" s="210"/>
      <c r="K30" s="210"/>
      <c r="L30" s="251">
        <v>1</v>
      </c>
      <c r="M30" s="251"/>
      <c r="N30" s="209" t="str">
        <f>R13</f>
        <v>HAPI</v>
      </c>
      <c r="O30" s="209"/>
      <c r="P30" s="209"/>
      <c r="Q30" s="151" t="s">
        <v>30</v>
      </c>
      <c r="R30" s="209" t="str">
        <f>R14</f>
        <v>BWB</v>
      </c>
      <c r="S30" s="209"/>
      <c r="T30" s="209"/>
      <c r="U30" s="155"/>
      <c r="V30" s="266"/>
      <c r="W30" s="266"/>
      <c r="X30" s="153" t="s">
        <v>31</v>
      </c>
      <c r="Y30" s="250"/>
      <c r="Z30" s="250"/>
      <c r="AB30" s="208" t="s">
        <v>108</v>
      </c>
      <c r="AC30" s="208"/>
      <c r="AD30" s="208"/>
      <c r="AE30" s="151" t="s">
        <v>30</v>
      </c>
      <c r="AF30" s="209" t="s">
        <v>106</v>
      </c>
      <c r="AG30" s="209"/>
      <c r="AH30" s="209"/>
      <c r="AI30" s="111"/>
      <c r="AJ30" s="111"/>
      <c r="AK30" s="197" t="str">
        <f>R27</f>
        <v>ALTO</v>
      </c>
      <c r="AL30" s="197"/>
      <c r="AM30" s="197"/>
      <c r="AO30" s="109"/>
      <c r="AP30" s="109"/>
      <c r="AQ30" s="1" t="str">
        <f t="shared" si="1"/>
        <v>HAPIBWB</v>
      </c>
      <c r="AR30" s="1">
        <f t="shared" si="2"/>
        <v>0</v>
      </c>
      <c r="AS30" s="1">
        <f t="shared" si="3"/>
        <v>0</v>
      </c>
      <c r="AT30" s="1"/>
      <c r="AU30" s="1"/>
      <c r="AV30" s="1"/>
      <c r="AW30" s="1"/>
      <c r="AX30" s="1"/>
    </row>
    <row r="31" spans="1:66" customFormat="1" x14ac:dyDescent="0.25">
      <c r="A31" s="217" t="str">
        <f t="shared" si="5"/>
        <v>M14-1</v>
      </c>
      <c r="B31" s="217"/>
      <c r="C31" s="217"/>
      <c r="D31" s="218">
        <v>11</v>
      </c>
      <c r="E31" s="218"/>
      <c r="F31" s="218" t="s">
        <v>34</v>
      </c>
      <c r="G31" s="218"/>
      <c r="H31" s="218"/>
      <c r="I31" s="219" t="s">
        <v>33</v>
      </c>
      <c r="J31" s="219"/>
      <c r="K31" s="219"/>
      <c r="L31" s="220">
        <v>2</v>
      </c>
      <c r="M31" s="220"/>
      <c r="N31" s="221" t="str">
        <f>J11</f>
        <v>MTVL</v>
      </c>
      <c r="O31" s="221"/>
      <c r="P31" s="221"/>
      <c r="Q31" s="110" t="s">
        <v>30</v>
      </c>
      <c r="R31" s="221" t="str">
        <f>J12</f>
        <v>NTSV</v>
      </c>
      <c r="S31" s="221"/>
      <c r="T31" s="221"/>
      <c r="V31" s="222"/>
      <c r="W31" s="222"/>
      <c r="X31" s="107" t="s">
        <v>31</v>
      </c>
      <c r="Y31" s="223"/>
      <c r="Z31" s="223"/>
      <c r="AB31" s="238" t="s">
        <v>147</v>
      </c>
      <c r="AC31" s="238"/>
      <c r="AD31" s="238"/>
      <c r="AE31" s="150" t="s">
        <v>30</v>
      </c>
      <c r="AF31" s="221" t="s">
        <v>107</v>
      </c>
      <c r="AG31" s="221"/>
      <c r="AH31" s="221"/>
      <c r="AI31" s="111"/>
      <c r="AJ31" s="111"/>
      <c r="AK31" s="218" t="str">
        <f>R28</f>
        <v>HAHI</v>
      </c>
      <c r="AL31" s="218"/>
      <c r="AM31" s="218"/>
      <c r="AO31" s="109"/>
      <c r="AP31" s="109"/>
      <c r="AQ31" s="1" t="str">
        <f t="shared" si="1"/>
        <v>MTVLNTSV</v>
      </c>
      <c r="AR31" s="1">
        <f t="shared" si="2"/>
        <v>0</v>
      </c>
      <c r="AS31" s="1">
        <f t="shared" si="3"/>
        <v>0</v>
      </c>
      <c r="AU31" s="1"/>
      <c r="AV31" s="1"/>
      <c r="AW31" s="1"/>
      <c r="AX31" s="1"/>
    </row>
    <row r="32" spans="1:66" customFormat="1" x14ac:dyDescent="0.25">
      <c r="A32" s="217" t="str">
        <f t="shared" si="5"/>
        <v>M14-1</v>
      </c>
      <c r="B32" s="217"/>
      <c r="C32" s="217"/>
      <c r="D32" s="218">
        <v>12</v>
      </c>
      <c r="E32" s="218"/>
      <c r="F32" s="218" t="s">
        <v>34</v>
      </c>
      <c r="G32" s="218"/>
      <c r="H32" s="218"/>
      <c r="I32" s="219" t="s">
        <v>33</v>
      </c>
      <c r="J32" s="219"/>
      <c r="K32" s="219"/>
      <c r="L32" s="220">
        <v>3</v>
      </c>
      <c r="M32" s="220"/>
      <c r="N32" s="221" t="str">
        <f>J13</f>
        <v>OTT</v>
      </c>
      <c r="O32" s="221"/>
      <c r="P32" s="221"/>
      <c r="Q32" s="110" t="s">
        <v>30</v>
      </c>
      <c r="R32" s="221" t="str">
        <f>J14</f>
        <v>ETV2</v>
      </c>
      <c r="S32" s="221"/>
      <c r="T32" s="221"/>
      <c r="V32" s="222"/>
      <c r="W32" s="222"/>
      <c r="X32" s="107" t="s">
        <v>31</v>
      </c>
      <c r="Y32" s="223"/>
      <c r="Z32" s="223"/>
      <c r="AB32" s="238" t="s">
        <v>148</v>
      </c>
      <c r="AC32" s="238"/>
      <c r="AD32" s="238"/>
      <c r="AE32" s="150" t="s">
        <v>30</v>
      </c>
      <c r="AF32" s="221" t="s">
        <v>110</v>
      </c>
      <c r="AG32" s="221"/>
      <c r="AH32" s="221"/>
      <c r="AI32" s="111"/>
      <c r="AJ32" s="111"/>
      <c r="AK32" s="218" t="str">
        <f>R29</f>
        <v>TURA</v>
      </c>
      <c r="AL32" s="218"/>
      <c r="AM32" s="218"/>
      <c r="AO32" s="109"/>
      <c r="AP32" s="109"/>
      <c r="AQ32" s="1" t="str">
        <f t="shared" si="1"/>
        <v>OTTETV2</v>
      </c>
      <c r="AR32" s="1">
        <f t="shared" si="2"/>
        <v>0</v>
      </c>
      <c r="AS32" s="1">
        <f t="shared" si="3"/>
        <v>0</v>
      </c>
      <c r="AT32" s="1"/>
      <c r="AU32" s="1"/>
      <c r="AV32" s="1"/>
      <c r="AW32" s="1"/>
      <c r="AX32" s="1"/>
    </row>
    <row r="33" spans="1:50" x14ac:dyDescent="0.25">
      <c r="A33" s="114"/>
      <c r="B33" s="114"/>
      <c r="C33" s="114"/>
      <c r="D33" s="115"/>
      <c r="E33" s="115"/>
      <c r="F33" s="116"/>
      <c r="G33" s="116"/>
      <c r="H33" s="116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7"/>
      <c r="V33" s="114"/>
      <c r="W33" s="114"/>
      <c r="X33" s="114"/>
      <c r="Y33" s="114"/>
      <c r="Z33" s="114"/>
      <c r="AA33" s="117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</row>
    <row r="34" spans="1:50" x14ac:dyDescent="0.25">
      <c r="A34" s="5"/>
      <c r="B34" s="5"/>
      <c r="C34" s="5"/>
      <c r="D34" s="5"/>
      <c r="E34" s="5"/>
      <c r="F34" s="5"/>
      <c r="G34" s="5"/>
      <c r="H34" s="5"/>
      <c r="I34" s="7"/>
      <c r="J34" s="7"/>
      <c r="K34" s="7"/>
      <c r="L34" s="8"/>
      <c r="M34" s="8"/>
      <c r="N34" s="3"/>
      <c r="O34" s="3"/>
      <c r="P34" s="3"/>
      <c r="Q34" s="5"/>
      <c r="R34" s="3"/>
      <c r="S34" s="3"/>
      <c r="T34" s="3"/>
      <c r="AB34" s="103"/>
      <c r="AC34" s="103"/>
      <c r="AD34" s="103"/>
      <c r="AE34" s="125"/>
      <c r="AF34" s="124"/>
      <c r="AG34" s="124"/>
      <c r="AH34" s="124"/>
      <c r="AI34" s="211" t="s">
        <v>19</v>
      </c>
      <c r="AJ34" s="212"/>
      <c r="AK34" s="212"/>
      <c r="AL34" s="212"/>
      <c r="AM34" s="212"/>
      <c r="AN34" s="212"/>
      <c r="AO34" s="212"/>
      <c r="AT34"/>
    </row>
    <row r="35" spans="1:50" x14ac:dyDescent="0.25">
      <c r="A35" s="213" t="s">
        <v>20</v>
      </c>
      <c r="B35" s="213"/>
      <c r="C35" s="213"/>
      <c r="D35" s="214" t="s">
        <v>21</v>
      </c>
      <c r="E35" s="214"/>
      <c r="F35" s="215" t="s">
        <v>22</v>
      </c>
      <c r="G35" s="215"/>
      <c r="H35" s="215"/>
      <c r="I35" s="213" t="s">
        <v>23</v>
      </c>
      <c r="J35" s="213"/>
      <c r="K35" s="213"/>
      <c r="L35" s="213" t="s">
        <v>24</v>
      </c>
      <c r="M35" s="213"/>
      <c r="N35" s="213" t="s">
        <v>25</v>
      </c>
      <c r="O35" s="213"/>
      <c r="P35" s="213"/>
      <c r="Q35" s="213"/>
      <c r="R35" s="213"/>
      <c r="S35" s="213"/>
      <c r="T35" s="213"/>
      <c r="U35" s="4"/>
      <c r="V35" s="213" t="s">
        <v>26</v>
      </c>
      <c r="W35" s="213"/>
      <c r="X35" s="213"/>
      <c r="Y35" s="213"/>
      <c r="Z35" s="213"/>
      <c r="AA35" s="4"/>
      <c r="AB35" s="213" t="s">
        <v>27</v>
      </c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</row>
    <row r="36" spans="1:50" customFormat="1" x14ac:dyDescent="0.25">
      <c r="A36" s="217" t="str">
        <f t="shared" ref="A36:A95" si="6">$H$1</f>
        <v>M14-1</v>
      </c>
      <c r="B36" s="217"/>
      <c r="C36" s="217"/>
      <c r="D36" s="218">
        <v>13</v>
      </c>
      <c r="E36" s="218"/>
      <c r="F36" s="218" t="s">
        <v>32</v>
      </c>
      <c r="G36" s="218"/>
      <c r="H36" s="218"/>
      <c r="I36" s="219" t="s">
        <v>181</v>
      </c>
      <c r="J36" s="219"/>
      <c r="K36" s="219"/>
      <c r="L36" s="220">
        <v>1</v>
      </c>
      <c r="M36" s="220"/>
      <c r="N36" s="221" t="str">
        <f>Z11</f>
        <v>ETV1</v>
      </c>
      <c r="O36" s="221"/>
      <c r="P36" s="221"/>
      <c r="Q36" s="110" t="s">
        <v>30</v>
      </c>
      <c r="R36" s="221" t="str">
        <f>Z12</f>
        <v>ATSV</v>
      </c>
      <c r="S36" s="221"/>
      <c r="T36" s="221"/>
      <c r="V36" s="222"/>
      <c r="W36" s="222"/>
      <c r="X36" s="107" t="s">
        <v>31</v>
      </c>
      <c r="Y36" s="223"/>
      <c r="Z36" s="223"/>
      <c r="AB36" s="238" t="s">
        <v>114</v>
      </c>
      <c r="AC36" s="238"/>
      <c r="AD36" s="238"/>
      <c r="AE36" s="150" t="s">
        <v>30</v>
      </c>
      <c r="AF36" s="221" t="s">
        <v>112</v>
      </c>
      <c r="AG36" s="221"/>
      <c r="AH36" s="221"/>
      <c r="AI36" s="111"/>
      <c r="AJ36" s="111"/>
      <c r="AK36" s="218" t="str">
        <f>R30</f>
        <v>BWB</v>
      </c>
      <c r="AL36" s="218"/>
      <c r="AM36" s="218"/>
      <c r="AO36" s="109"/>
      <c r="AP36" s="109"/>
      <c r="AQ36" s="1" t="str">
        <f t="shared" si="1"/>
        <v>ETV1ATSV</v>
      </c>
      <c r="AR36" s="1">
        <f t="shared" si="2"/>
        <v>0</v>
      </c>
      <c r="AS36" s="1">
        <f t="shared" si="3"/>
        <v>0</v>
      </c>
      <c r="AU36" s="1"/>
      <c r="AV36" s="1"/>
      <c r="AW36" s="1"/>
      <c r="AX36" s="1"/>
    </row>
    <row r="37" spans="1:50" customFormat="1" x14ac:dyDescent="0.25">
      <c r="A37" s="217" t="str">
        <f t="shared" si="6"/>
        <v>M14-1</v>
      </c>
      <c r="B37" s="217"/>
      <c r="C37" s="217"/>
      <c r="D37" s="218">
        <v>14</v>
      </c>
      <c r="E37" s="218"/>
      <c r="F37" s="218" t="s">
        <v>32</v>
      </c>
      <c r="G37" s="218"/>
      <c r="H37" s="218"/>
      <c r="I37" s="219" t="s">
        <v>181</v>
      </c>
      <c r="J37" s="219"/>
      <c r="K37" s="219"/>
      <c r="L37" s="220">
        <v>2</v>
      </c>
      <c r="M37" s="220"/>
      <c r="N37" s="221" t="str">
        <f>Z10</f>
        <v>TSGB</v>
      </c>
      <c r="O37" s="221"/>
      <c r="P37" s="221"/>
      <c r="Q37" s="110" t="s">
        <v>30</v>
      </c>
      <c r="R37" s="221" t="str">
        <f>Z13</f>
        <v>WSV</v>
      </c>
      <c r="S37" s="221"/>
      <c r="T37" s="221"/>
      <c r="U37" s="112"/>
      <c r="V37" s="222"/>
      <c r="W37" s="222"/>
      <c r="X37" s="107" t="s">
        <v>31</v>
      </c>
      <c r="Y37" s="223"/>
      <c r="Z37" s="223"/>
      <c r="AB37" s="238" t="s">
        <v>113</v>
      </c>
      <c r="AC37" s="238"/>
      <c r="AD37" s="238"/>
      <c r="AE37" s="150" t="s">
        <v>30</v>
      </c>
      <c r="AF37" s="221" t="s">
        <v>111</v>
      </c>
      <c r="AG37" s="221"/>
      <c r="AH37" s="221"/>
      <c r="AI37" s="106"/>
      <c r="AJ37" s="106"/>
      <c r="AK37" s="218" t="str">
        <f>N31</f>
        <v>MTVL</v>
      </c>
      <c r="AL37" s="218"/>
      <c r="AM37" s="218"/>
      <c r="AN37" s="106"/>
      <c r="AO37" s="109"/>
      <c r="AP37" s="109"/>
      <c r="AQ37" s="1" t="str">
        <f t="shared" si="1"/>
        <v>TSGBWSV</v>
      </c>
      <c r="AR37" s="1">
        <f t="shared" si="2"/>
        <v>0</v>
      </c>
      <c r="AS37" s="1">
        <f t="shared" si="3"/>
        <v>0</v>
      </c>
      <c r="AT37" s="1"/>
      <c r="AU37" s="1"/>
      <c r="AV37" s="1"/>
      <c r="AW37" s="1"/>
      <c r="AX37" s="1"/>
    </row>
    <row r="38" spans="1:50" customFormat="1" x14ac:dyDescent="0.25">
      <c r="A38" s="217" t="str">
        <f t="shared" si="0"/>
        <v>M14-1</v>
      </c>
      <c r="B38" s="217"/>
      <c r="C38" s="217"/>
      <c r="D38" s="218">
        <v>15</v>
      </c>
      <c r="E38" s="218"/>
      <c r="F38" s="218" t="s">
        <v>28</v>
      </c>
      <c r="G38" s="218"/>
      <c r="H38" s="218"/>
      <c r="I38" s="219" t="s">
        <v>181</v>
      </c>
      <c r="J38" s="219"/>
      <c r="K38" s="219"/>
      <c r="L38" s="220">
        <v>3</v>
      </c>
      <c r="M38" s="220"/>
      <c r="N38" s="221" t="str">
        <f>B12</f>
        <v>SCAL</v>
      </c>
      <c r="O38" s="221"/>
      <c r="P38" s="221"/>
      <c r="Q38" s="110" t="s">
        <v>30</v>
      </c>
      <c r="R38" s="221" t="str">
        <f>B10</f>
        <v>TOWE</v>
      </c>
      <c r="S38" s="221"/>
      <c r="T38" s="221"/>
      <c r="V38" s="222"/>
      <c r="W38" s="222"/>
      <c r="X38" s="107" t="s">
        <v>31</v>
      </c>
      <c r="Y38" s="223"/>
      <c r="Z38" s="223"/>
      <c r="AB38" s="238" t="s">
        <v>115</v>
      </c>
      <c r="AC38" s="238"/>
      <c r="AD38" s="238"/>
      <c r="AE38" s="150" t="s">
        <v>30</v>
      </c>
      <c r="AF38" s="221" t="s">
        <v>109</v>
      </c>
      <c r="AG38" s="221"/>
      <c r="AH38" s="221"/>
      <c r="AI38" s="106"/>
      <c r="AJ38" s="106"/>
      <c r="AK38" s="241" t="s">
        <v>111</v>
      </c>
      <c r="AL38" s="241"/>
      <c r="AM38" s="241"/>
      <c r="AN38" s="106"/>
      <c r="AO38" s="109"/>
      <c r="AP38" s="109"/>
      <c r="AQ38" s="1" t="str">
        <f t="shared" si="1"/>
        <v>SCALTOWE</v>
      </c>
      <c r="AR38" s="1">
        <f t="shared" si="2"/>
        <v>0</v>
      </c>
      <c r="AS38" s="1">
        <f t="shared" si="3"/>
        <v>0</v>
      </c>
      <c r="AT38" s="1"/>
      <c r="AV38" s="1"/>
      <c r="AW38" s="1"/>
      <c r="AX38" s="1"/>
    </row>
    <row r="39" spans="1:50" customFormat="1" x14ac:dyDescent="0.25">
      <c r="A39" s="217" t="str">
        <f t="shared" si="0"/>
        <v>M14-1</v>
      </c>
      <c r="B39" s="217"/>
      <c r="C39" s="217"/>
      <c r="D39" s="218">
        <v>16</v>
      </c>
      <c r="E39" s="218"/>
      <c r="F39" s="218" t="s">
        <v>28</v>
      </c>
      <c r="G39" s="218"/>
      <c r="H39" s="218"/>
      <c r="I39" s="219" t="s">
        <v>182</v>
      </c>
      <c r="J39" s="219"/>
      <c r="K39" s="219"/>
      <c r="L39" s="220">
        <v>1</v>
      </c>
      <c r="M39" s="220"/>
      <c r="N39" s="221" t="str">
        <f>B13</f>
        <v>ALTO</v>
      </c>
      <c r="O39" s="221"/>
      <c r="P39" s="221"/>
      <c r="Q39" s="110" t="s">
        <v>30</v>
      </c>
      <c r="R39" s="221" t="str">
        <f>B11</f>
        <v>BGW</v>
      </c>
      <c r="S39" s="221"/>
      <c r="T39" s="221"/>
      <c r="V39" s="222"/>
      <c r="W39" s="222"/>
      <c r="X39" s="107" t="s">
        <v>31</v>
      </c>
      <c r="Y39" s="223"/>
      <c r="Z39" s="223"/>
      <c r="AB39" s="238" t="s">
        <v>109</v>
      </c>
      <c r="AC39" s="238"/>
      <c r="AD39" s="238"/>
      <c r="AE39" s="150" t="s">
        <v>30</v>
      </c>
      <c r="AF39" s="221" t="s">
        <v>114</v>
      </c>
      <c r="AG39" s="221"/>
      <c r="AH39" s="221"/>
      <c r="AI39" s="106"/>
      <c r="AJ39" s="106"/>
      <c r="AK39" s="218" t="str">
        <f>R36</f>
        <v>ATSV</v>
      </c>
      <c r="AL39" s="218"/>
      <c r="AM39" s="218"/>
      <c r="AN39" s="106"/>
      <c r="AO39" s="109"/>
      <c r="AP39" s="109"/>
      <c r="AQ39" s="1" t="str">
        <f t="shared" si="1"/>
        <v>ALTOBGW</v>
      </c>
      <c r="AR39" s="1">
        <f t="shared" si="2"/>
        <v>0</v>
      </c>
      <c r="AS39" s="1">
        <f t="shared" si="3"/>
        <v>0</v>
      </c>
      <c r="AV39" s="1"/>
      <c r="AW39" s="1"/>
      <c r="AX39" s="1"/>
    </row>
    <row r="40" spans="1:50" customFormat="1" x14ac:dyDescent="0.25">
      <c r="A40" s="217" t="str">
        <f t="shared" si="4"/>
        <v>M14-1</v>
      </c>
      <c r="B40" s="217"/>
      <c r="C40" s="217"/>
      <c r="D40" s="218">
        <v>17</v>
      </c>
      <c r="E40" s="218"/>
      <c r="F40" s="218" t="s">
        <v>29</v>
      </c>
      <c r="G40" s="218"/>
      <c r="H40" s="218"/>
      <c r="I40" s="219" t="s">
        <v>182</v>
      </c>
      <c r="J40" s="219"/>
      <c r="K40" s="219"/>
      <c r="L40" s="220">
        <v>2</v>
      </c>
      <c r="M40" s="220"/>
      <c r="N40" s="221" t="str">
        <f>R12</f>
        <v>HAHI</v>
      </c>
      <c r="O40" s="221"/>
      <c r="P40" s="221"/>
      <c r="Q40" s="110" t="s">
        <v>30</v>
      </c>
      <c r="R40" s="221" t="str">
        <f>R10</f>
        <v>BCH</v>
      </c>
      <c r="S40" s="221"/>
      <c r="T40" s="221"/>
      <c r="V40" s="222"/>
      <c r="W40" s="222"/>
      <c r="X40" s="107" t="s">
        <v>31</v>
      </c>
      <c r="Y40" s="223"/>
      <c r="Z40" s="223"/>
      <c r="AB40" s="238" t="s">
        <v>105</v>
      </c>
      <c r="AC40" s="238"/>
      <c r="AD40" s="238"/>
      <c r="AE40" s="150" t="s">
        <v>30</v>
      </c>
      <c r="AF40" s="221" t="s">
        <v>113</v>
      </c>
      <c r="AG40" s="221"/>
      <c r="AH40" s="221"/>
      <c r="AI40" s="106"/>
      <c r="AJ40" s="106"/>
      <c r="AK40" s="218" t="str">
        <f>R37</f>
        <v>WSV</v>
      </c>
      <c r="AL40" s="218"/>
      <c r="AM40" s="218"/>
      <c r="AN40" s="106"/>
      <c r="AO40" s="109"/>
      <c r="AP40" s="109"/>
      <c r="AQ40" s="1" t="str">
        <f t="shared" si="1"/>
        <v>HAHIBCH</v>
      </c>
      <c r="AR40" s="1">
        <f t="shared" si="2"/>
        <v>0</v>
      </c>
      <c r="AS40" s="1">
        <f t="shared" si="3"/>
        <v>0</v>
      </c>
      <c r="AT40" s="1"/>
      <c r="AV40" s="1"/>
      <c r="AW40" s="1"/>
      <c r="AX40" s="1"/>
    </row>
    <row r="41" spans="1:50" customFormat="1" x14ac:dyDescent="0.25">
      <c r="A41" s="265" t="str">
        <f t="shared" si="4"/>
        <v>M14-1</v>
      </c>
      <c r="B41" s="265"/>
      <c r="C41" s="265"/>
      <c r="D41" s="197">
        <v>18</v>
      </c>
      <c r="E41" s="197"/>
      <c r="F41" s="197" t="s">
        <v>29</v>
      </c>
      <c r="G41" s="197"/>
      <c r="H41" s="197"/>
      <c r="I41" s="210" t="s">
        <v>182</v>
      </c>
      <c r="J41" s="210"/>
      <c r="K41" s="210"/>
      <c r="L41" s="251">
        <v>3</v>
      </c>
      <c r="M41" s="251"/>
      <c r="N41" s="209" t="str">
        <f>R13</f>
        <v>HAPI</v>
      </c>
      <c r="O41" s="209"/>
      <c r="P41" s="209"/>
      <c r="Q41" s="151" t="s">
        <v>30</v>
      </c>
      <c r="R41" s="209" t="str">
        <f>R11</f>
        <v>RIST</v>
      </c>
      <c r="S41" s="209"/>
      <c r="T41" s="209"/>
      <c r="U41" s="155"/>
      <c r="V41" s="266"/>
      <c r="W41" s="266"/>
      <c r="X41" s="153" t="s">
        <v>31</v>
      </c>
      <c r="Y41" s="250"/>
      <c r="Z41" s="250"/>
      <c r="AB41" s="208" t="s">
        <v>115</v>
      </c>
      <c r="AC41" s="208"/>
      <c r="AD41" s="208"/>
      <c r="AE41" s="151" t="s">
        <v>30</v>
      </c>
      <c r="AF41" s="209" t="s">
        <v>111</v>
      </c>
      <c r="AG41" s="209"/>
      <c r="AH41" s="209"/>
      <c r="AI41" s="156"/>
      <c r="AJ41" s="156"/>
      <c r="AK41" s="197" t="str">
        <f>R38</f>
        <v>TOWE</v>
      </c>
      <c r="AL41" s="197"/>
      <c r="AM41" s="197"/>
      <c r="AN41" s="106"/>
      <c r="AO41" s="109"/>
      <c r="AP41" s="109"/>
      <c r="AQ41" s="1" t="str">
        <f t="shared" si="1"/>
        <v>HAPIRIST</v>
      </c>
      <c r="AR41" s="1">
        <f t="shared" si="2"/>
        <v>0</v>
      </c>
      <c r="AS41" s="1">
        <f t="shared" si="3"/>
        <v>0</v>
      </c>
      <c r="AT41" s="1"/>
      <c r="AV41" s="1"/>
      <c r="AW41" s="1"/>
      <c r="AX41" s="1"/>
    </row>
    <row r="42" spans="1:50" x14ac:dyDescent="0.25">
      <c r="A42" s="5"/>
      <c r="B42" s="5"/>
      <c r="C42" s="5"/>
      <c r="D42" s="5"/>
      <c r="E42" s="5"/>
      <c r="F42" s="5"/>
      <c r="G42" s="5"/>
      <c r="H42" s="5"/>
      <c r="I42" s="7"/>
      <c r="J42" s="7"/>
      <c r="K42" s="7"/>
      <c r="L42" s="8"/>
      <c r="M42" s="8"/>
      <c r="N42" s="3"/>
      <c r="O42" s="3"/>
      <c r="P42" s="3"/>
      <c r="Q42" s="5"/>
      <c r="R42" s="3"/>
      <c r="S42" s="3"/>
      <c r="T42" s="3"/>
      <c r="AB42" s="103"/>
      <c r="AC42" s="103"/>
      <c r="AD42" s="103"/>
      <c r="AE42" s="125"/>
      <c r="AF42" s="124"/>
      <c r="AG42" s="124"/>
      <c r="AH42" s="124"/>
      <c r="AK42" s="5"/>
      <c r="AL42" s="5"/>
      <c r="AM42" s="5"/>
      <c r="AT42"/>
      <c r="AU42"/>
    </row>
    <row r="43" spans="1:50" x14ac:dyDescent="0.25">
      <c r="AI43" s="211" t="s">
        <v>19</v>
      </c>
      <c r="AJ43" s="212"/>
      <c r="AK43" s="212"/>
      <c r="AL43" s="212"/>
      <c r="AM43" s="212"/>
      <c r="AN43" s="212"/>
      <c r="AO43" s="212"/>
      <c r="AU43"/>
    </row>
    <row r="44" spans="1:50" x14ac:dyDescent="0.25">
      <c r="A44" s="213" t="s">
        <v>20</v>
      </c>
      <c r="B44" s="213"/>
      <c r="C44" s="213"/>
      <c r="D44" s="214" t="s">
        <v>21</v>
      </c>
      <c r="E44" s="214"/>
      <c r="F44" s="215" t="s">
        <v>22</v>
      </c>
      <c r="G44" s="215"/>
      <c r="H44" s="215"/>
      <c r="I44" s="213" t="s">
        <v>23</v>
      </c>
      <c r="J44" s="213"/>
      <c r="K44" s="213"/>
      <c r="L44" s="213" t="s">
        <v>24</v>
      </c>
      <c r="M44" s="213"/>
      <c r="N44" s="213" t="s">
        <v>25</v>
      </c>
      <c r="O44" s="213"/>
      <c r="P44" s="213"/>
      <c r="Q44" s="213"/>
      <c r="R44" s="213"/>
      <c r="S44" s="213"/>
      <c r="T44" s="213"/>
      <c r="U44" s="4"/>
      <c r="V44" s="213" t="s">
        <v>26</v>
      </c>
      <c r="W44" s="213"/>
      <c r="X44" s="213"/>
      <c r="Y44" s="213"/>
      <c r="Z44" s="213"/>
      <c r="AA44" s="4"/>
      <c r="AB44" s="213" t="s">
        <v>27</v>
      </c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T44"/>
    </row>
    <row r="45" spans="1:50" customFormat="1" x14ac:dyDescent="0.25">
      <c r="A45" s="217" t="str">
        <f t="shared" si="5"/>
        <v>M14-1</v>
      </c>
      <c r="B45" s="217"/>
      <c r="C45" s="217"/>
      <c r="D45" s="218">
        <v>19</v>
      </c>
      <c r="E45" s="218"/>
      <c r="F45" s="218" t="s">
        <v>34</v>
      </c>
      <c r="G45" s="218"/>
      <c r="H45" s="218"/>
      <c r="I45" s="219" t="s">
        <v>122</v>
      </c>
      <c r="J45" s="219"/>
      <c r="K45" s="219"/>
      <c r="L45" s="220">
        <v>1</v>
      </c>
      <c r="M45" s="220"/>
      <c r="N45" s="221" t="str">
        <f>J10</f>
        <v>BSV</v>
      </c>
      <c r="O45" s="221"/>
      <c r="P45" s="221"/>
      <c r="Q45" s="110" t="s">
        <v>30</v>
      </c>
      <c r="R45" s="221" t="str">
        <f>J13</f>
        <v>OTT</v>
      </c>
      <c r="S45" s="221"/>
      <c r="T45" s="221"/>
      <c r="U45" s="112"/>
      <c r="V45" s="222"/>
      <c r="W45" s="222"/>
      <c r="X45" s="107" t="s">
        <v>31</v>
      </c>
      <c r="Y45" s="223"/>
      <c r="Z45" s="223"/>
      <c r="AB45" s="238" t="s">
        <v>114</v>
      </c>
      <c r="AC45" s="238"/>
      <c r="AD45" s="238"/>
      <c r="AE45" s="150" t="s">
        <v>30</v>
      </c>
      <c r="AF45" s="221" t="s">
        <v>109</v>
      </c>
      <c r="AG45" s="221"/>
      <c r="AH45" s="221"/>
      <c r="AI45" s="106"/>
      <c r="AJ45" s="106"/>
      <c r="AK45" s="241" t="s">
        <v>115</v>
      </c>
      <c r="AL45" s="241"/>
      <c r="AM45" s="241"/>
      <c r="AN45" s="106"/>
      <c r="AO45" s="109"/>
      <c r="AP45" s="109"/>
      <c r="AQ45" s="1" t="str">
        <f t="shared" si="1"/>
        <v>BSVOTT</v>
      </c>
      <c r="AR45" s="1">
        <f t="shared" si="2"/>
        <v>0</v>
      </c>
      <c r="AS45" s="1">
        <f t="shared" si="3"/>
        <v>0</v>
      </c>
      <c r="AT45" s="1"/>
      <c r="AU45" s="1"/>
      <c r="AV45" s="1"/>
      <c r="AW45" s="1"/>
      <c r="AX45" s="1"/>
    </row>
    <row r="46" spans="1:50" customFormat="1" x14ac:dyDescent="0.25">
      <c r="A46" s="217" t="str">
        <f t="shared" si="5"/>
        <v>M14-1</v>
      </c>
      <c r="B46" s="217"/>
      <c r="C46" s="217"/>
      <c r="D46" s="218">
        <v>20</v>
      </c>
      <c r="E46" s="218"/>
      <c r="F46" s="218" t="s">
        <v>34</v>
      </c>
      <c r="G46" s="218"/>
      <c r="H46" s="218"/>
      <c r="I46" s="219" t="s">
        <v>122</v>
      </c>
      <c r="J46" s="219"/>
      <c r="K46" s="219"/>
      <c r="L46" s="220">
        <v>2</v>
      </c>
      <c r="M46" s="220"/>
      <c r="N46" s="221" t="str">
        <f>J11</f>
        <v>MTVL</v>
      </c>
      <c r="O46" s="221"/>
      <c r="P46" s="221"/>
      <c r="Q46" s="110" t="s">
        <v>30</v>
      </c>
      <c r="R46" s="221" t="str">
        <f>J14</f>
        <v>ETV2</v>
      </c>
      <c r="S46" s="221"/>
      <c r="T46" s="221"/>
      <c r="U46" s="112"/>
      <c r="V46" s="222"/>
      <c r="W46" s="222"/>
      <c r="X46" s="107" t="s">
        <v>31</v>
      </c>
      <c r="Y46" s="223"/>
      <c r="Z46" s="223"/>
      <c r="AB46" s="238" t="s">
        <v>113</v>
      </c>
      <c r="AC46" s="238"/>
      <c r="AD46" s="238"/>
      <c r="AE46" s="150" t="s">
        <v>30</v>
      </c>
      <c r="AF46" s="221" t="s">
        <v>112</v>
      </c>
      <c r="AG46" s="221"/>
      <c r="AH46" s="221"/>
      <c r="AI46" s="106"/>
      <c r="AJ46" s="106"/>
      <c r="AK46" s="218" t="str">
        <f>R40</f>
        <v>BCH</v>
      </c>
      <c r="AL46" s="218"/>
      <c r="AM46" s="218"/>
      <c r="AN46" s="106"/>
      <c r="AO46" s="109"/>
      <c r="AP46" s="109"/>
      <c r="AQ46" s="1" t="str">
        <f t="shared" si="1"/>
        <v>MTVLETV2</v>
      </c>
      <c r="AR46" s="1">
        <f t="shared" si="2"/>
        <v>0</v>
      </c>
      <c r="AS46" s="1">
        <f t="shared" si="3"/>
        <v>0</v>
      </c>
      <c r="AT46" s="1"/>
      <c r="AU46" s="1"/>
      <c r="AV46" s="1"/>
      <c r="AW46" s="1"/>
      <c r="AX46" s="1"/>
    </row>
    <row r="47" spans="1:50" customFormat="1" x14ac:dyDescent="0.25">
      <c r="A47" s="217" t="str">
        <f t="shared" si="6"/>
        <v>M14-1</v>
      </c>
      <c r="B47" s="217"/>
      <c r="C47" s="217"/>
      <c r="D47" s="218">
        <v>21</v>
      </c>
      <c r="E47" s="218"/>
      <c r="F47" s="218" t="s">
        <v>32</v>
      </c>
      <c r="G47" s="218"/>
      <c r="H47" s="218"/>
      <c r="I47" s="219" t="s">
        <v>122</v>
      </c>
      <c r="J47" s="219"/>
      <c r="K47" s="219"/>
      <c r="L47" s="220">
        <v>3</v>
      </c>
      <c r="M47" s="220"/>
      <c r="N47" s="221" t="str">
        <f>Z12</f>
        <v>ATSV</v>
      </c>
      <c r="O47" s="221"/>
      <c r="P47" s="221"/>
      <c r="Q47" s="110" t="s">
        <v>30</v>
      </c>
      <c r="R47" s="221" t="str">
        <f>Z10</f>
        <v>TSGB</v>
      </c>
      <c r="S47" s="221"/>
      <c r="T47" s="221"/>
      <c r="V47" s="222"/>
      <c r="W47" s="222"/>
      <c r="X47" s="107" t="s">
        <v>31</v>
      </c>
      <c r="Y47" s="223"/>
      <c r="Z47" s="223"/>
      <c r="AB47" s="238" t="s">
        <v>111</v>
      </c>
      <c r="AC47" s="238"/>
      <c r="AD47" s="238"/>
      <c r="AE47" s="150" t="s">
        <v>30</v>
      </c>
      <c r="AF47" s="221" t="s">
        <v>105</v>
      </c>
      <c r="AG47" s="221"/>
      <c r="AH47" s="221"/>
      <c r="AI47" s="106"/>
      <c r="AJ47" s="106"/>
      <c r="AK47" s="218" t="str">
        <f>R41</f>
        <v>RIST</v>
      </c>
      <c r="AL47" s="218"/>
      <c r="AM47" s="218"/>
      <c r="AN47" s="106"/>
      <c r="AO47" s="109"/>
      <c r="AP47" s="109"/>
      <c r="AQ47" s="1" t="str">
        <f t="shared" si="1"/>
        <v>ATSVTSGB</v>
      </c>
      <c r="AR47" s="1">
        <f t="shared" si="2"/>
        <v>0</v>
      </c>
      <c r="AS47" s="1">
        <f t="shared" si="3"/>
        <v>0</v>
      </c>
      <c r="AV47" s="1"/>
      <c r="AW47" s="1"/>
      <c r="AX47" s="1"/>
    </row>
    <row r="48" spans="1:50" customFormat="1" x14ac:dyDescent="0.25">
      <c r="A48" s="217" t="str">
        <f t="shared" si="6"/>
        <v>M14-1</v>
      </c>
      <c r="B48" s="217"/>
      <c r="C48" s="217"/>
      <c r="D48" s="218">
        <v>22</v>
      </c>
      <c r="E48" s="218"/>
      <c r="F48" s="218" t="s">
        <v>32</v>
      </c>
      <c r="G48" s="218"/>
      <c r="H48" s="218"/>
      <c r="I48" s="219" t="s">
        <v>183</v>
      </c>
      <c r="J48" s="219"/>
      <c r="K48" s="219"/>
      <c r="L48" s="220">
        <v>1</v>
      </c>
      <c r="M48" s="220"/>
      <c r="N48" s="221" t="str">
        <f>Z13</f>
        <v>WSV</v>
      </c>
      <c r="O48" s="221"/>
      <c r="P48" s="221"/>
      <c r="Q48" s="110" t="s">
        <v>30</v>
      </c>
      <c r="R48" s="221" t="str">
        <f>Z11</f>
        <v>ETV1</v>
      </c>
      <c r="S48" s="221"/>
      <c r="T48" s="221"/>
      <c r="V48" s="222"/>
      <c r="W48" s="222"/>
      <c r="X48" s="107" t="s">
        <v>31</v>
      </c>
      <c r="Y48" s="223"/>
      <c r="Z48" s="223"/>
      <c r="AB48" s="238" t="s">
        <v>113</v>
      </c>
      <c r="AC48" s="238"/>
      <c r="AD48" s="238"/>
      <c r="AE48" s="150" t="s">
        <v>30</v>
      </c>
      <c r="AF48" s="221" t="s">
        <v>114</v>
      </c>
      <c r="AG48" s="221"/>
      <c r="AH48" s="221"/>
      <c r="AI48" s="106"/>
      <c r="AJ48" s="106"/>
      <c r="AK48" s="241" t="s">
        <v>150</v>
      </c>
      <c r="AL48" s="241"/>
      <c r="AM48" s="241"/>
      <c r="AN48" s="106"/>
      <c r="AO48" s="109"/>
      <c r="AP48" s="109"/>
      <c r="AQ48" s="1" t="str">
        <f t="shared" si="1"/>
        <v>WSVETV1</v>
      </c>
      <c r="AR48" s="1">
        <f t="shared" si="2"/>
        <v>0</v>
      </c>
      <c r="AS48" s="1">
        <f t="shared" si="3"/>
        <v>0</v>
      </c>
      <c r="AV48" s="1"/>
      <c r="AW48" s="1"/>
      <c r="AX48" s="1"/>
    </row>
    <row r="49" spans="1:50" customFormat="1" x14ac:dyDescent="0.25">
      <c r="A49" s="217" t="str">
        <f t="shared" si="0"/>
        <v>M14-1</v>
      </c>
      <c r="B49" s="217"/>
      <c r="C49" s="217"/>
      <c r="D49" s="218">
        <v>23</v>
      </c>
      <c r="E49" s="218"/>
      <c r="F49" s="218" t="s">
        <v>28</v>
      </c>
      <c r="G49" s="218"/>
      <c r="H49" s="218"/>
      <c r="I49" s="219" t="s">
        <v>183</v>
      </c>
      <c r="J49" s="219"/>
      <c r="K49" s="219"/>
      <c r="L49" s="220">
        <v>2</v>
      </c>
      <c r="M49" s="220"/>
      <c r="N49" s="221" t="str">
        <f>B14</f>
        <v>TURA</v>
      </c>
      <c r="O49" s="221"/>
      <c r="P49" s="221"/>
      <c r="Q49" s="110" t="s">
        <v>30</v>
      </c>
      <c r="R49" s="221" t="str">
        <f>B12</f>
        <v>SCAL</v>
      </c>
      <c r="S49" s="221"/>
      <c r="T49" s="221"/>
      <c r="V49" s="222"/>
      <c r="W49" s="222"/>
      <c r="X49" s="107" t="s">
        <v>31</v>
      </c>
      <c r="Y49" s="223"/>
      <c r="Z49" s="223"/>
      <c r="AB49" s="238" t="s">
        <v>149</v>
      </c>
      <c r="AC49" s="238"/>
      <c r="AD49" s="238"/>
      <c r="AE49" s="150" t="s">
        <v>30</v>
      </c>
      <c r="AF49" s="221" t="s">
        <v>115</v>
      </c>
      <c r="AG49" s="221"/>
      <c r="AH49" s="221"/>
      <c r="AI49" s="111"/>
      <c r="AJ49" s="111"/>
      <c r="AK49" s="241" t="s">
        <v>149</v>
      </c>
      <c r="AL49" s="241"/>
      <c r="AM49" s="241"/>
      <c r="AN49" s="106"/>
      <c r="AO49" s="109"/>
      <c r="AP49" s="109"/>
      <c r="AQ49" s="1" t="str">
        <f t="shared" si="1"/>
        <v>TURASCAL</v>
      </c>
      <c r="AR49" s="1">
        <f t="shared" si="2"/>
        <v>0</v>
      </c>
      <c r="AS49" s="1">
        <f t="shared" si="3"/>
        <v>0</v>
      </c>
      <c r="AT49" s="1"/>
      <c r="AV49" s="1"/>
      <c r="AW49" s="1"/>
      <c r="AX49" s="1"/>
    </row>
    <row r="50" spans="1:50" customFormat="1" x14ac:dyDescent="0.25">
      <c r="A50" s="217" t="str">
        <f t="shared" si="0"/>
        <v>M14-1</v>
      </c>
      <c r="B50" s="217"/>
      <c r="C50" s="217"/>
      <c r="D50" s="218">
        <v>24</v>
      </c>
      <c r="E50" s="218"/>
      <c r="F50" s="218" t="s">
        <v>28</v>
      </c>
      <c r="G50" s="218"/>
      <c r="H50" s="218"/>
      <c r="I50" s="219" t="s">
        <v>183</v>
      </c>
      <c r="J50" s="219"/>
      <c r="K50" s="219"/>
      <c r="L50" s="220">
        <v>3</v>
      </c>
      <c r="M50" s="220"/>
      <c r="N50" s="221" t="str">
        <f>B10</f>
        <v>TOWE</v>
      </c>
      <c r="O50" s="221"/>
      <c r="P50" s="221"/>
      <c r="Q50" s="110" t="s">
        <v>30</v>
      </c>
      <c r="R50" s="221" t="str">
        <f>B11</f>
        <v>BGW</v>
      </c>
      <c r="S50" s="221"/>
      <c r="T50" s="221"/>
      <c r="V50" s="222"/>
      <c r="W50" s="222"/>
      <c r="X50" s="107" t="s">
        <v>31</v>
      </c>
      <c r="Y50" s="223"/>
      <c r="Z50" s="223"/>
      <c r="AB50" s="238" t="s">
        <v>112</v>
      </c>
      <c r="AC50" s="238"/>
      <c r="AD50" s="238"/>
      <c r="AE50" s="150" t="s">
        <v>30</v>
      </c>
      <c r="AF50" s="221" t="s">
        <v>111</v>
      </c>
      <c r="AG50" s="221"/>
      <c r="AH50" s="221"/>
      <c r="AI50" s="111"/>
      <c r="AJ50" s="111"/>
      <c r="AK50" s="218" t="str">
        <f>R47</f>
        <v>TSGB</v>
      </c>
      <c r="AL50" s="218"/>
      <c r="AM50" s="218"/>
      <c r="AN50" s="106"/>
      <c r="AO50" s="109"/>
      <c r="AP50" s="109"/>
      <c r="AQ50" s="1" t="str">
        <f t="shared" si="1"/>
        <v>TOWEBGW</v>
      </c>
      <c r="AR50" s="1">
        <f t="shared" si="2"/>
        <v>0</v>
      </c>
      <c r="AS50" s="1">
        <f t="shared" si="3"/>
        <v>0</v>
      </c>
      <c r="AU50" s="1"/>
      <c r="AV50" s="1"/>
    </row>
    <row r="51" spans="1:50" x14ac:dyDescent="0.25">
      <c r="AT51"/>
    </row>
    <row r="52" spans="1:50" x14ac:dyDescent="0.25">
      <c r="AI52" s="211" t="s">
        <v>19</v>
      </c>
      <c r="AJ52" s="212"/>
      <c r="AK52" s="212"/>
      <c r="AL52" s="212"/>
      <c r="AM52" s="212"/>
      <c r="AN52" s="212"/>
      <c r="AO52" s="212"/>
      <c r="AT52"/>
    </row>
    <row r="53" spans="1:50" x14ac:dyDescent="0.25">
      <c r="A53" s="213" t="s">
        <v>20</v>
      </c>
      <c r="B53" s="213"/>
      <c r="C53" s="213"/>
      <c r="D53" s="214" t="s">
        <v>21</v>
      </c>
      <c r="E53" s="214"/>
      <c r="F53" s="215" t="s">
        <v>22</v>
      </c>
      <c r="G53" s="215"/>
      <c r="H53" s="215"/>
      <c r="I53" s="213" t="s">
        <v>23</v>
      </c>
      <c r="J53" s="213"/>
      <c r="K53" s="213"/>
      <c r="L53" s="213" t="s">
        <v>24</v>
      </c>
      <c r="M53" s="213"/>
      <c r="N53" s="213" t="s">
        <v>25</v>
      </c>
      <c r="O53" s="213"/>
      <c r="P53" s="213"/>
      <c r="Q53" s="213"/>
      <c r="R53" s="213"/>
      <c r="S53" s="213"/>
      <c r="T53" s="213"/>
      <c r="U53" s="4"/>
      <c r="V53" s="213" t="s">
        <v>26</v>
      </c>
      <c r="W53" s="213"/>
      <c r="X53" s="213"/>
      <c r="Y53" s="213"/>
      <c r="Z53" s="213"/>
      <c r="AA53" s="4"/>
      <c r="AB53" s="213" t="s">
        <v>27</v>
      </c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</row>
    <row r="54" spans="1:50" customFormat="1" x14ac:dyDescent="0.25">
      <c r="A54" s="217" t="str">
        <f t="shared" si="4"/>
        <v>M14-1</v>
      </c>
      <c r="B54" s="217"/>
      <c r="C54" s="217"/>
      <c r="D54" s="218">
        <v>25</v>
      </c>
      <c r="E54" s="218"/>
      <c r="F54" s="218" t="s">
        <v>29</v>
      </c>
      <c r="G54" s="218"/>
      <c r="H54" s="218"/>
      <c r="I54" s="219" t="s">
        <v>184</v>
      </c>
      <c r="J54" s="219"/>
      <c r="K54" s="219"/>
      <c r="L54" s="220">
        <v>1</v>
      </c>
      <c r="M54" s="220"/>
      <c r="N54" s="221" t="str">
        <f>R14</f>
        <v>BWB</v>
      </c>
      <c r="O54" s="221"/>
      <c r="P54" s="221"/>
      <c r="Q54" s="110" t="s">
        <v>30</v>
      </c>
      <c r="R54" s="221" t="str">
        <f>R12</f>
        <v>HAHI</v>
      </c>
      <c r="S54" s="221"/>
      <c r="T54" s="221"/>
      <c r="V54" s="222"/>
      <c r="W54" s="222"/>
      <c r="X54" s="107" t="s">
        <v>31</v>
      </c>
      <c r="Y54" s="223"/>
      <c r="Z54" s="223"/>
      <c r="AB54" s="238" t="s">
        <v>105</v>
      </c>
      <c r="AC54" s="238"/>
      <c r="AD54" s="238"/>
      <c r="AE54" s="150" t="s">
        <v>30</v>
      </c>
      <c r="AF54" s="221" t="s">
        <v>115</v>
      </c>
      <c r="AG54" s="221"/>
      <c r="AH54" s="221"/>
      <c r="AI54" s="111"/>
      <c r="AJ54" s="111"/>
      <c r="AK54" s="218" t="str">
        <f>R48</f>
        <v>ETV1</v>
      </c>
      <c r="AL54" s="218"/>
      <c r="AM54" s="218"/>
      <c r="AN54" s="106"/>
      <c r="AO54" s="109"/>
      <c r="AP54" s="109"/>
      <c r="AQ54" s="1" t="str">
        <f t="shared" si="1"/>
        <v>BWBHAHI</v>
      </c>
      <c r="AR54" s="1">
        <f t="shared" si="2"/>
        <v>0</v>
      </c>
      <c r="AS54" s="1">
        <f t="shared" si="3"/>
        <v>0</v>
      </c>
      <c r="AT54" s="1"/>
      <c r="AU54" s="1"/>
      <c r="AV54" s="1"/>
    </row>
    <row r="55" spans="1:50" customFormat="1" x14ac:dyDescent="0.25">
      <c r="A55" s="217" t="str">
        <f t="shared" si="4"/>
        <v>M14-1</v>
      </c>
      <c r="B55" s="217"/>
      <c r="C55" s="217"/>
      <c r="D55" s="218">
        <v>26</v>
      </c>
      <c r="E55" s="218"/>
      <c r="F55" s="218" t="s">
        <v>29</v>
      </c>
      <c r="G55" s="218"/>
      <c r="H55" s="218"/>
      <c r="I55" s="219" t="s">
        <v>184</v>
      </c>
      <c r="J55" s="219"/>
      <c r="K55" s="219"/>
      <c r="L55" s="220">
        <v>2</v>
      </c>
      <c r="M55" s="220"/>
      <c r="N55" s="221" t="str">
        <f>R10</f>
        <v>BCH</v>
      </c>
      <c r="O55" s="221"/>
      <c r="P55" s="221"/>
      <c r="Q55" s="110" t="s">
        <v>30</v>
      </c>
      <c r="R55" s="221" t="str">
        <f>R11</f>
        <v>RIST</v>
      </c>
      <c r="S55" s="221"/>
      <c r="T55" s="221"/>
      <c r="V55" s="222"/>
      <c r="W55" s="222"/>
      <c r="X55" s="107" t="s">
        <v>31</v>
      </c>
      <c r="Y55" s="223"/>
      <c r="Z55" s="223"/>
      <c r="AB55" s="238" t="s">
        <v>109</v>
      </c>
      <c r="AC55" s="238"/>
      <c r="AD55" s="238"/>
      <c r="AE55" s="150" t="s">
        <v>30</v>
      </c>
      <c r="AF55" s="221" t="s">
        <v>149</v>
      </c>
      <c r="AG55" s="221"/>
      <c r="AH55" s="221"/>
      <c r="AI55" s="111"/>
      <c r="AJ55" s="111"/>
      <c r="AK55" s="218" t="str">
        <f>R49</f>
        <v>SCAL</v>
      </c>
      <c r="AL55" s="218"/>
      <c r="AM55" s="218"/>
      <c r="AN55" s="106"/>
      <c r="AO55" s="109"/>
      <c r="AP55" s="109"/>
      <c r="AQ55" s="1" t="str">
        <f t="shared" si="1"/>
        <v>BCHRIST</v>
      </c>
      <c r="AR55" s="1">
        <f t="shared" si="2"/>
        <v>0</v>
      </c>
      <c r="AS55" s="1">
        <f t="shared" si="3"/>
        <v>0</v>
      </c>
      <c r="AU55" s="1"/>
      <c r="AV55" s="1"/>
    </row>
    <row r="56" spans="1:50" customFormat="1" x14ac:dyDescent="0.25">
      <c r="A56" s="217" t="str">
        <f t="shared" si="5"/>
        <v>M14-1</v>
      </c>
      <c r="B56" s="217"/>
      <c r="C56" s="217"/>
      <c r="D56" s="218">
        <v>27</v>
      </c>
      <c r="E56" s="218"/>
      <c r="F56" s="218" t="s">
        <v>34</v>
      </c>
      <c r="G56" s="218"/>
      <c r="H56" s="218"/>
      <c r="I56" s="219" t="s">
        <v>184</v>
      </c>
      <c r="J56" s="219"/>
      <c r="K56" s="219"/>
      <c r="L56" s="220">
        <v>3</v>
      </c>
      <c r="M56" s="220"/>
      <c r="N56" s="221" t="str">
        <f>J14</f>
        <v>ETV2</v>
      </c>
      <c r="O56" s="221"/>
      <c r="P56" s="221"/>
      <c r="Q56" s="110" t="s">
        <v>30</v>
      </c>
      <c r="R56" s="221" t="str">
        <f>J12</f>
        <v>NTSV</v>
      </c>
      <c r="S56" s="221"/>
      <c r="T56" s="221"/>
      <c r="V56" s="222"/>
      <c r="W56" s="222"/>
      <c r="X56" s="107" t="s">
        <v>31</v>
      </c>
      <c r="Y56" s="223"/>
      <c r="Z56" s="223"/>
      <c r="AB56" s="238" t="s">
        <v>117</v>
      </c>
      <c r="AC56" s="238"/>
      <c r="AD56" s="238"/>
      <c r="AE56" s="150" t="s">
        <v>30</v>
      </c>
      <c r="AF56" s="221" t="s">
        <v>112</v>
      </c>
      <c r="AG56" s="221"/>
      <c r="AH56" s="221"/>
      <c r="AI56" s="111"/>
      <c r="AJ56" s="111"/>
      <c r="AK56" s="218" t="str">
        <f>R50</f>
        <v>BGW</v>
      </c>
      <c r="AL56" s="218"/>
      <c r="AM56" s="218"/>
      <c r="AN56" s="106"/>
      <c r="AO56" s="109"/>
      <c r="AP56" s="109"/>
      <c r="AQ56" s="1" t="str">
        <f t="shared" si="1"/>
        <v>ETV2NTSV</v>
      </c>
      <c r="AR56" s="1">
        <f t="shared" si="2"/>
        <v>0</v>
      </c>
      <c r="AS56" s="1">
        <f t="shared" si="3"/>
        <v>0</v>
      </c>
      <c r="AT56" s="1"/>
      <c r="AU56" s="1"/>
      <c r="AV56" s="1"/>
    </row>
    <row r="57" spans="1:50" customFormat="1" x14ac:dyDescent="0.25">
      <c r="A57" s="217" t="str">
        <f t="shared" si="5"/>
        <v>M14-1</v>
      </c>
      <c r="B57" s="217"/>
      <c r="C57" s="217"/>
      <c r="D57" s="218">
        <v>28</v>
      </c>
      <c r="E57" s="218"/>
      <c r="F57" s="218" t="s">
        <v>34</v>
      </c>
      <c r="G57" s="218"/>
      <c r="H57" s="218"/>
      <c r="I57" s="219" t="s">
        <v>35</v>
      </c>
      <c r="J57" s="219"/>
      <c r="K57" s="219"/>
      <c r="L57" s="220">
        <v>1</v>
      </c>
      <c r="M57" s="220"/>
      <c r="N57" s="221" t="str">
        <f>J10</f>
        <v>BSV</v>
      </c>
      <c r="O57" s="221"/>
      <c r="P57" s="221"/>
      <c r="Q57" s="110" t="s">
        <v>30</v>
      </c>
      <c r="R57" s="221" t="str">
        <f>J11</f>
        <v>MTVL</v>
      </c>
      <c r="S57" s="221"/>
      <c r="T57" s="221"/>
      <c r="V57" s="222"/>
      <c r="W57" s="222"/>
      <c r="X57" s="107" t="s">
        <v>31</v>
      </c>
      <c r="Y57" s="223"/>
      <c r="Z57" s="223"/>
      <c r="AB57" s="238" t="s">
        <v>151</v>
      </c>
      <c r="AC57" s="238"/>
      <c r="AD57" s="238"/>
      <c r="AE57" s="150" t="s">
        <v>30</v>
      </c>
      <c r="AF57" s="221" t="s">
        <v>150</v>
      </c>
      <c r="AG57" s="221"/>
      <c r="AH57" s="221"/>
      <c r="AI57" s="111"/>
      <c r="AJ57" s="111"/>
      <c r="AK57" s="218" t="str">
        <f>R54</f>
        <v>HAHI</v>
      </c>
      <c r="AL57" s="218"/>
      <c r="AM57" s="218"/>
      <c r="AN57" s="106"/>
      <c r="AO57" s="109"/>
      <c r="AP57" s="109"/>
      <c r="AQ57" s="1" t="str">
        <f t="shared" si="1"/>
        <v>BSVMTVL</v>
      </c>
      <c r="AR57" s="1">
        <f t="shared" si="2"/>
        <v>0</v>
      </c>
      <c r="AS57" s="1">
        <f t="shared" si="3"/>
        <v>0</v>
      </c>
      <c r="AT57" s="1"/>
      <c r="AU57" s="1"/>
      <c r="AV57" s="1"/>
    </row>
    <row r="58" spans="1:50" customFormat="1" x14ac:dyDescent="0.25">
      <c r="A58" s="217" t="str">
        <f t="shared" si="6"/>
        <v>M14-1</v>
      </c>
      <c r="B58" s="217"/>
      <c r="C58" s="217"/>
      <c r="D58" s="218">
        <v>29</v>
      </c>
      <c r="E58" s="218"/>
      <c r="F58" s="218" t="s">
        <v>32</v>
      </c>
      <c r="G58" s="218"/>
      <c r="H58" s="218"/>
      <c r="I58" s="219" t="s">
        <v>35</v>
      </c>
      <c r="J58" s="219"/>
      <c r="K58" s="219"/>
      <c r="L58" s="220">
        <v>2</v>
      </c>
      <c r="M58" s="220"/>
      <c r="N58" s="221" t="str">
        <f>Z10</f>
        <v>TSGB</v>
      </c>
      <c r="O58" s="221"/>
      <c r="P58" s="221"/>
      <c r="Q58" s="110" t="s">
        <v>30</v>
      </c>
      <c r="R58" s="221" t="str">
        <f>Z11</f>
        <v>ETV1</v>
      </c>
      <c r="S58" s="221"/>
      <c r="T58" s="221"/>
      <c r="V58" s="222"/>
      <c r="W58" s="222"/>
      <c r="X58" s="107" t="s">
        <v>31</v>
      </c>
      <c r="Y58" s="223"/>
      <c r="Z58" s="223"/>
      <c r="AB58" s="238" t="s">
        <v>105</v>
      </c>
      <c r="AC58" s="238"/>
      <c r="AD58" s="238"/>
      <c r="AE58" s="150" t="s">
        <v>30</v>
      </c>
      <c r="AF58" s="221" t="s">
        <v>117</v>
      </c>
      <c r="AG58" s="221"/>
      <c r="AH58" s="221"/>
      <c r="AI58" s="111"/>
      <c r="AJ58" s="111"/>
      <c r="AK58" s="241" t="s">
        <v>150</v>
      </c>
      <c r="AL58" s="241"/>
      <c r="AM58" s="241"/>
      <c r="AN58" s="106"/>
      <c r="AO58" s="109"/>
      <c r="AP58" s="109"/>
      <c r="AQ58" s="1" t="str">
        <f t="shared" si="1"/>
        <v>TSGBETV1</v>
      </c>
      <c r="AR58" s="1">
        <f t="shared" si="2"/>
        <v>0</v>
      </c>
      <c r="AS58" s="1">
        <f t="shared" si="3"/>
        <v>0</v>
      </c>
      <c r="AT58" s="1"/>
      <c r="AV58" s="1"/>
    </row>
    <row r="59" spans="1:50" customFormat="1" x14ac:dyDescent="0.25">
      <c r="A59" s="217" t="str">
        <f t="shared" si="6"/>
        <v>M14-1</v>
      </c>
      <c r="B59" s="217"/>
      <c r="C59" s="217"/>
      <c r="D59" s="218">
        <v>30</v>
      </c>
      <c r="E59" s="218"/>
      <c r="F59" s="218" t="s">
        <v>32</v>
      </c>
      <c r="G59" s="218"/>
      <c r="H59" s="218"/>
      <c r="I59" s="219" t="s">
        <v>35</v>
      </c>
      <c r="J59" s="219"/>
      <c r="K59" s="219"/>
      <c r="L59" s="220">
        <v>3</v>
      </c>
      <c r="M59" s="220"/>
      <c r="N59" s="221" t="str">
        <f>Z12</f>
        <v>ATSV</v>
      </c>
      <c r="O59" s="221"/>
      <c r="P59" s="221"/>
      <c r="Q59" s="110" t="s">
        <v>30</v>
      </c>
      <c r="R59" s="221" t="str">
        <f>Z13</f>
        <v>WSV</v>
      </c>
      <c r="S59" s="221"/>
      <c r="T59" s="221"/>
      <c r="V59" s="222"/>
      <c r="W59" s="222"/>
      <c r="X59" s="107" t="s">
        <v>31</v>
      </c>
      <c r="Y59" s="223"/>
      <c r="Z59" s="223"/>
      <c r="AB59" s="238" t="s">
        <v>116</v>
      </c>
      <c r="AC59" s="238"/>
      <c r="AD59" s="238"/>
      <c r="AE59" s="150" t="s">
        <v>30</v>
      </c>
      <c r="AF59" s="221" t="s">
        <v>146</v>
      </c>
      <c r="AG59" s="221"/>
      <c r="AH59" s="221"/>
      <c r="AI59" s="111"/>
      <c r="AJ59" s="111"/>
      <c r="AK59" s="241" t="s">
        <v>116</v>
      </c>
      <c r="AL59" s="241"/>
      <c r="AM59" s="241"/>
      <c r="AO59" s="109"/>
      <c r="AP59" s="109"/>
      <c r="AQ59" s="1" t="str">
        <f t="shared" si="1"/>
        <v>ATSVWSV</v>
      </c>
      <c r="AR59" s="1">
        <f t="shared" si="2"/>
        <v>0</v>
      </c>
      <c r="AS59" s="1">
        <f t="shared" si="3"/>
        <v>0</v>
      </c>
      <c r="AV59" s="1"/>
    </row>
    <row r="60" spans="1:50" x14ac:dyDescent="0.25">
      <c r="AT60"/>
      <c r="AU60"/>
    </row>
    <row r="61" spans="1:50" x14ac:dyDescent="0.25">
      <c r="AN61" s="103" t="str">
        <f>$AN$15</f>
        <v>Version 4 - HAPI hat zurückgezogen: Stand 18.06.2026</v>
      </c>
      <c r="AU61"/>
    </row>
    <row r="62" spans="1:50" x14ac:dyDescent="0.25">
      <c r="AI62" s="211" t="s">
        <v>19</v>
      </c>
      <c r="AJ62" s="212"/>
      <c r="AK62" s="212"/>
      <c r="AL62" s="212"/>
      <c r="AM62" s="212"/>
      <c r="AN62" s="212"/>
      <c r="AO62" s="212"/>
      <c r="AT62"/>
      <c r="AU62"/>
    </row>
    <row r="63" spans="1:50" x14ac:dyDescent="0.25">
      <c r="A63" s="213" t="s">
        <v>20</v>
      </c>
      <c r="B63" s="213"/>
      <c r="C63" s="213"/>
      <c r="D63" s="214" t="s">
        <v>21</v>
      </c>
      <c r="E63" s="214"/>
      <c r="F63" s="215" t="s">
        <v>22</v>
      </c>
      <c r="G63" s="215"/>
      <c r="H63" s="215"/>
      <c r="I63" s="213" t="s">
        <v>23</v>
      </c>
      <c r="J63" s="213"/>
      <c r="K63" s="213"/>
      <c r="L63" s="213" t="s">
        <v>24</v>
      </c>
      <c r="M63" s="213"/>
      <c r="N63" s="213" t="s">
        <v>25</v>
      </c>
      <c r="O63" s="213"/>
      <c r="P63" s="213"/>
      <c r="Q63" s="213"/>
      <c r="R63" s="213"/>
      <c r="S63" s="213"/>
      <c r="T63" s="213"/>
      <c r="U63" s="4"/>
      <c r="V63" s="213" t="s">
        <v>26</v>
      </c>
      <c r="W63" s="213"/>
      <c r="X63" s="213"/>
      <c r="Y63" s="213"/>
      <c r="Z63" s="213"/>
      <c r="AA63" s="4"/>
      <c r="AB63" s="213" t="s">
        <v>27</v>
      </c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T63"/>
      <c r="AU63"/>
    </row>
    <row r="64" spans="1:50" customFormat="1" x14ac:dyDescent="0.25">
      <c r="A64" s="217" t="str">
        <f t="shared" si="0"/>
        <v>M14-1</v>
      </c>
      <c r="B64" s="217"/>
      <c r="C64" s="217"/>
      <c r="D64" s="218">
        <v>31</v>
      </c>
      <c r="E64" s="218"/>
      <c r="F64" s="218" t="s">
        <v>28</v>
      </c>
      <c r="G64" s="218"/>
      <c r="H64" s="218"/>
      <c r="I64" s="219" t="s">
        <v>185</v>
      </c>
      <c r="J64" s="219"/>
      <c r="K64" s="219"/>
      <c r="L64" s="220">
        <v>1</v>
      </c>
      <c r="M64" s="220"/>
      <c r="N64" s="221" t="str">
        <f>B12</f>
        <v>SCAL</v>
      </c>
      <c r="O64" s="221"/>
      <c r="P64" s="221"/>
      <c r="Q64" s="110" t="s">
        <v>30</v>
      </c>
      <c r="R64" s="221" t="str">
        <f>B13</f>
        <v>ALTO</v>
      </c>
      <c r="S64" s="221"/>
      <c r="T64" s="221"/>
      <c r="V64" s="222"/>
      <c r="W64" s="222"/>
      <c r="X64" s="107" t="s">
        <v>31</v>
      </c>
      <c r="Y64" s="223"/>
      <c r="Z64" s="223"/>
      <c r="AB64" s="238" t="s">
        <v>117</v>
      </c>
      <c r="AC64" s="238"/>
      <c r="AD64" s="238"/>
      <c r="AE64" s="150" t="s">
        <v>30</v>
      </c>
      <c r="AF64" s="221" t="s">
        <v>116</v>
      </c>
      <c r="AG64" s="221"/>
      <c r="AH64" s="221"/>
      <c r="AI64" s="111"/>
      <c r="AJ64" s="111"/>
      <c r="AK64" s="218" t="s">
        <v>108</v>
      </c>
      <c r="AL64" s="218"/>
      <c r="AM64" s="218"/>
      <c r="AO64" s="109"/>
      <c r="AP64" s="109"/>
      <c r="AQ64" s="1" t="str">
        <f t="shared" si="1"/>
        <v>SCALALTO</v>
      </c>
      <c r="AR64" s="1">
        <f t="shared" si="2"/>
        <v>0</v>
      </c>
      <c r="AS64" s="1">
        <f t="shared" si="3"/>
        <v>0</v>
      </c>
      <c r="AU64" s="1"/>
      <c r="AV64" s="1"/>
    </row>
    <row r="65" spans="1:55" customFormat="1" x14ac:dyDescent="0.25">
      <c r="A65" s="217" t="str">
        <f t="shared" si="0"/>
        <v>M14-1</v>
      </c>
      <c r="B65" s="217"/>
      <c r="C65" s="217"/>
      <c r="D65" s="218">
        <v>32</v>
      </c>
      <c r="E65" s="218"/>
      <c r="F65" s="218" t="s">
        <v>28</v>
      </c>
      <c r="G65" s="218"/>
      <c r="H65" s="218"/>
      <c r="I65" s="219" t="s">
        <v>185</v>
      </c>
      <c r="J65" s="219"/>
      <c r="K65" s="219"/>
      <c r="L65" s="220">
        <v>2</v>
      </c>
      <c r="M65" s="220"/>
      <c r="N65" s="221" t="str">
        <f>B14</f>
        <v>TURA</v>
      </c>
      <c r="O65" s="221"/>
      <c r="P65" s="221"/>
      <c r="Q65" s="110" t="s">
        <v>30</v>
      </c>
      <c r="R65" s="221" t="str">
        <f>B10</f>
        <v>TOWE</v>
      </c>
      <c r="S65" s="221"/>
      <c r="T65" s="221"/>
      <c r="V65" s="222"/>
      <c r="W65" s="222"/>
      <c r="X65" s="107" t="s">
        <v>31</v>
      </c>
      <c r="Y65" s="223"/>
      <c r="Z65" s="223"/>
      <c r="AB65" s="242" t="s">
        <v>150</v>
      </c>
      <c r="AC65" s="242"/>
      <c r="AD65" s="242"/>
      <c r="AE65" s="150" t="s">
        <v>30</v>
      </c>
      <c r="AF65" s="243" t="s">
        <v>146</v>
      </c>
      <c r="AG65" s="243"/>
      <c r="AH65" s="243"/>
      <c r="AI65" s="111"/>
      <c r="AJ65" s="111"/>
      <c r="AK65" s="218" t="str">
        <f>R58</f>
        <v>ETV1</v>
      </c>
      <c r="AL65" s="218"/>
      <c r="AM65" s="218"/>
      <c r="AO65" s="109"/>
      <c r="AP65" s="109"/>
      <c r="AQ65" s="1" t="str">
        <f t="shared" si="1"/>
        <v>TURATOWE</v>
      </c>
      <c r="AR65" s="1">
        <f t="shared" si="2"/>
        <v>0</v>
      </c>
      <c r="AS65" s="1">
        <f t="shared" si="3"/>
        <v>0</v>
      </c>
      <c r="AT65" s="1"/>
      <c r="AU65" s="1"/>
      <c r="AV65" s="1"/>
    </row>
    <row r="66" spans="1:55" customFormat="1" x14ac:dyDescent="0.25">
      <c r="A66" s="265" t="str">
        <f t="shared" si="4"/>
        <v>M14-1</v>
      </c>
      <c r="B66" s="265"/>
      <c r="C66" s="265"/>
      <c r="D66" s="197">
        <v>33</v>
      </c>
      <c r="E66" s="197"/>
      <c r="F66" s="197" t="s">
        <v>29</v>
      </c>
      <c r="G66" s="197"/>
      <c r="H66" s="197"/>
      <c r="I66" s="210" t="s">
        <v>185</v>
      </c>
      <c r="J66" s="210"/>
      <c r="K66" s="210"/>
      <c r="L66" s="251">
        <v>3</v>
      </c>
      <c r="M66" s="251"/>
      <c r="N66" s="209" t="str">
        <f>R12</f>
        <v>HAHI</v>
      </c>
      <c r="O66" s="209"/>
      <c r="P66" s="209"/>
      <c r="Q66" s="151" t="s">
        <v>30</v>
      </c>
      <c r="R66" s="209" t="str">
        <f>R13</f>
        <v>HAPI</v>
      </c>
      <c r="S66" s="209"/>
      <c r="T66" s="209"/>
      <c r="V66" s="266"/>
      <c r="W66" s="266"/>
      <c r="X66" s="153" t="s">
        <v>31</v>
      </c>
      <c r="Y66" s="250"/>
      <c r="Z66" s="250"/>
      <c r="AB66" s="208" t="s">
        <v>150</v>
      </c>
      <c r="AC66" s="208"/>
      <c r="AD66" s="208"/>
      <c r="AE66" s="151" t="s">
        <v>30</v>
      </c>
      <c r="AF66" s="209" t="s">
        <v>146</v>
      </c>
      <c r="AG66" s="209"/>
      <c r="AH66" s="209"/>
      <c r="AI66" s="157"/>
      <c r="AJ66" s="157"/>
      <c r="AK66" s="197" t="str">
        <f>R59</f>
        <v>WSV</v>
      </c>
      <c r="AL66" s="197"/>
      <c r="AM66" s="197"/>
      <c r="AO66" s="109"/>
      <c r="AP66" s="109"/>
      <c r="AQ66" s="1" t="str">
        <f t="shared" si="1"/>
        <v>HAHIHAPI</v>
      </c>
      <c r="AR66" s="1">
        <f t="shared" si="2"/>
        <v>0</v>
      </c>
      <c r="AS66" s="1">
        <f t="shared" si="3"/>
        <v>0</v>
      </c>
      <c r="AT66" s="1"/>
      <c r="AU66" s="1"/>
      <c r="AV66" s="1"/>
    </row>
    <row r="67" spans="1:55" customFormat="1" x14ac:dyDescent="0.25">
      <c r="A67" s="217" t="str">
        <f t="shared" si="4"/>
        <v>M14-1</v>
      </c>
      <c r="B67" s="217"/>
      <c r="C67" s="217"/>
      <c r="D67" s="218">
        <v>34</v>
      </c>
      <c r="E67" s="218"/>
      <c r="F67" s="218" t="s">
        <v>29</v>
      </c>
      <c r="G67" s="218"/>
      <c r="H67" s="218"/>
      <c r="I67" s="219" t="s">
        <v>186</v>
      </c>
      <c r="J67" s="219"/>
      <c r="K67" s="219"/>
      <c r="L67" s="220">
        <v>1</v>
      </c>
      <c r="M67" s="220"/>
      <c r="N67" s="221" t="str">
        <f>R14</f>
        <v>BWB</v>
      </c>
      <c r="O67" s="221"/>
      <c r="P67" s="221"/>
      <c r="Q67" s="110" t="s">
        <v>30</v>
      </c>
      <c r="R67" s="221" t="str">
        <f>R10</f>
        <v>BCH</v>
      </c>
      <c r="S67" s="221"/>
      <c r="T67" s="221"/>
      <c r="V67" s="222"/>
      <c r="W67" s="222"/>
      <c r="X67" s="107" t="s">
        <v>31</v>
      </c>
      <c r="Y67" s="223"/>
      <c r="Z67" s="223"/>
      <c r="AB67" s="238" t="s">
        <v>150</v>
      </c>
      <c r="AC67" s="238"/>
      <c r="AD67" s="238"/>
      <c r="AE67" s="150" t="s">
        <v>30</v>
      </c>
      <c r="AF67" s="221" t="s">
        <v>149</v>
      </c>
      <c r="AG67" s="221"/>
      <c r="AH67" s="221"/>
      <c r="AI67" s="111"/>
      <c r="AJ67" s="111"/>
      <c r="AK67" s="218" t="str">
        <f>R64</f>
        <v>ALTO</v>
      </c>
      <c r="AL67" s="218"/>
      <c r="AM67" s="218"/>
      <c r="AO67" s="109"/>
      <c r="AP67" s="109"/>
      <c r="AQ67" s="1" t="str">
        <f t="shared" si="1"/>
        <v>BWBBCH</v>
      </c>
      <c r="AR67" s="1">
        <f t="shared" si="2"/>
        <v>0</v>
      </c>
      <c r="AS67" s="1">
        <f t="shared" si="3"/>
        <v>0</v>
      </c>
      <c r="AV67" s="1"/>
    </row>
    <row r="68" spans="1:55" customFormat="1" x14ac:dyDescent="0.25">
      <c r="A68" s="217" t="str">
        <f t="shared" si="5"/>
        <v>M14-1</v>
      </c>
      <c r="B68" s="217"/>
      <c r="C68" s="217"/>
      <c r="D68" s="218">
        <v>35</v>
      </c>
      <c r="E68" s="218"/>
      <c r="F68" s="218" t="s">
        <v>34</v>
      </c>
      <c r="G68" s="218"/>
      <c r="H68" s="218"/>
      <c r="I68" s="219" t="s">
        <v>186</v>
      </c>
      <c r="J68" s="219"/>
      <c r="K68" s="219"/>
      <c r="L68" s="220">
        <v>2</v>
      </c>
      <c r="M68" s="220"/>
      <c r="N68" s="221" t="str">
        <f>J12</f>
        <v>NTSV</v>
      </c>
      <c r="O68" s="221"/>
      <c r="P68" s="221"/>
      <c r="Q68" s="110" t="s">
        <v>30</v>
      </c>
      <c r="R68" s="221" t="str">
        <f>J13</f>
        <v>OTT</v>
      </c>
      <c r="S68" s="221"/>
      <c r="T68" s="221"/>
      <c r="V68" s="222"/>
      <c r="W68" s="222"/>
      <c r="X68" s="107" t="s">
        <v>31</v>
      </c>
      <c r="Y68" s="223"/>
      <c r="Z68" s="223"/>
      <c r="AB68" s="238" t="s">
        <v>146</v>
      </c>
      <c r="AC68" s="238"/>
      <c r="AD68" s="238"/>
      <c r="AE68" s="150" t="s">
        <v>30</v>
      </c>
      <c r="AF68" s="221" t="s">
        <v>117</v>
      </c>
      <c r="AG68" s="221"/>
      <c r="AH68" s="221"/>
      <c r="AI68" s="111"/>
      <c r="AJ68" s="111"/>
      <c r="AK68" s="218" t="str">
        <f>R65</f>
        <v>TOWE</v>
      </c>
      <c r="AL68" s="218"/>
      <c r="AM68" s="218"/>
      <c r="AO68" s="109"/>
      <c r="AP68" s="109"/>
      <c r="AQ68" s="1" t="str">
        <f t="shared" si="1"/>
        <v>NTSVOTT</v>
      </c>
      <c r="AR68" s="1">
        <f t="shared" si="2"/>
        <v>0</v>
      </c>
      <c r="AS68" s="1">
        <f t="shared" si="3"/>
        <v>0</v>
      </c>
      <c r="AT68" s="1"/>
      <c r="AV68" s="1"/>
    </row>
    <row r="69" spans="1:55" customFormat="1" x14ac:dyDescent="0.25">
      <c r="A69" s="217" t="str">
        <f t="shared" si="5"/>
        <v>M14-1</v>
      </c>
      <c r="B69" s="217"/>
      <c r="C69" s="217"/>
      <c r="D69" s="218">
        <v>36</v>
      </c>
      <c r="E69" s="218"/>
      <c r="F69" s="218" t="s">
        <v>34</v>
      </c>
      <c r="G69" s="218"/>
      <c r="H69" s="218"/>
      <c r="I69" s="263" t="s">
        <v>185</v>
      </c>
      <c r="J69" s="263"/>
      <c r="K69" s="263"/>
      <c r="L69" s="220">
        <v>3</v>
      </c>
      <c r="M69" s="220"/>
      <c r="N69" s="221" t="str">
        <f>J14</f>
        <v>ETV2</v>
      </c>
      <c r="O69" s="221"/>
      <c r="P69" s="221"/>
      <c r="Q69" s="110" t="s">
        <v>30</v>
      </c>
      <c r="R69" s="221" t="str">
        <f>J10</f>
        <v>BSV</v>
      </c>
      <c r="S69" s="221"/>
      <c r="T69" s="221"/>
      <c r="V69" s="222"/>
      <c r="W69" s="222"/>
      <c r="X69" s="107" t="s">
        <v>31</v>
      </c>
      <c r="Y69" s="223"/>
      <c r="Z69" s="223"/>
      <c r="AB69" s="242" t="s">
        <v>149</v>
      </c>
      <c r="AC69" s="242"/>
      <c r="AD69" s="242"/>
      <c r="AE69" s="133" t="s">
        <v>30</v>
      </c>
      <c r="AF69" s="243" t="s">
        <v>151</v>
      </c>
      <c r="AG69" s="243"/>
      <c r="AH69" s="243"/>
      <c r="AI69" s="111"/>
      <c r="AJ69" s="111"/>
      <c r="AK69" s="241" t="s">
        <v>110</v>
      </c>
      <c r="AL69" s="241"/>
      <c r="AM69" s="241"/>
      <c r="AO69" s="109"/>
      <c r="AP69" s="109"/>
      <c r="AQ69" s="1" t="str">
        <f t="shared" si="1"/>
        <v>ETV2BSV</v>
      </c>
      <c r="AR69" s="1">
        <f t="shared" si="2"/>
        <v>0</v>
      </c>
      <c r="AS69" s="1">
        <f t="shared" si="3"/>
        <v>0</v>
      </c>
      <c r="AT69" s="1"/>
      <c r="AV69" s="1"/>
    </row>
    <row r="70" spans="1:55" x14ac:dyDescent="0.25">
      <c r="AQ70" s="1" t="str">
        <f t="shared" ref="AQ70:AQ75" si="7">R18&amp;N18</f>
        <v>SCALBGW</v>
      </c>
      <c r="AR70" s="1">
        <f t="shared" ref="AR70:AR75" si="8">Y18</f>
        <v>0</v>
      </c>
      <c r="AS70" s="1">
        <f t="shared" ref="AS70:AS75" si="9">V18</f>
        <v>0</v>
      </c>
    </row>
    <row r="71" spans="1:55" customFormat="1" x14ac:dyDescent="0.25">
      <c r="A71" s="244" t="str">
        <f>B9</f>
        <v>Gruppe A</v>
      </c>
      <c r="B71" s="244"/>
      <c r="C71" s="244"/>
      <c r="D71" s="244"/>
      <c r="E71" s="245" t="str">
        <f>B72</f>
        <v>TOWE</v>
      </c>
      <c r="F71" s="245"/>
      <c r="G71" s="245"/>
      <c r="H71" s="245"/>
      <c r="I71" s="245" t="str">
        <f>B73</f>
        <v>BGW</v>
      </c>
      <c r="J71" s="245"/>
      <c r="K71" s="245"/>
      <c r="L71" s="245"/>
      <c r="M71" s="245" t="str">
        <f>B74</f>
        <v>SCAL</v>
      </c>
      <c r="N71" s="245"/>
      <c r="O71" s="245"/>
      <c r="P71" s="245"/>
      <c r="Q71" s="245" t="str">
        <f>B75</f>
        <v>ALTO</v>
      </c>
      <c r="R71" s="245"/>
      <c r="S71" s="245"/>
      <c r="T71" s="245"/>
      <c r="U71" s="245" t="str">
        <f>B76</f>
        <v>TURA</v>
      </c>
      <c r="V71" s="245"/>
      <c r="W71" s="245"/>
      <c r="X71" s="245"/>
      <c r="Y71" s="246" t="s">
        <v>36</v>
      </c>
      <c r="Z71" s="246"/>
      <c r="AA71" s="246"/>
      <c r="AB71" s="246"/>
      <c r="AC71" s="247" t="s">
        <v>37</v>
      </c>
      <c r="AD71" s="247"/>
      <c r="AE71" s="247"/>
      <c r="AF71" s="247"/>
      <c r="AG71" s="248" t="s">
        <v>38</v>
      </c>
      <c r="AH71" s="249"/>
      <c r="AI71" s="111"/>
      <c r="AJ71" s="111"/>
      <c r="AK71" s="111"/>
      <c r="AL71" s="111"/>
      <c r="AM71" s="111"/>
      <c r="AN71" s="111"/>
      <c r="AO71" s="109"/>
      <c r="AP71" s="109"/>
      <c r="AQ71" s="1" t="str">
        <f t="shared" si="7"/>
        <v>TURAALTO</v>
      </c>
      <c r="AR71" s="1">
        <f t="shared" si="8"/>
        <v>0</v>
      </c>
      <c r="AS71" s="1">
        <f t="shared" si="9"/>
        <v>0</v>
      </c>
    </row>
    <row r="72" spans="1:55" customFormat="1" x14ac:dyDescent="0.25">
      <c r="A72" s="113" t="s">
        <v>44</v>
      </c>
      <c r="B72" s="252" t="str">
        <f>B10</f>
        <v>TOWE</v>
      </c>
      <c r="C72" s="252"/>
      <c r="D72" s="252"/>
      <c r="E72" s="254" t="s">
        <v>39</v>
      </c>
      <c r="F72" s="255"/>
      <c r="G72" s="256" t="s">
        <v>39</v>
      </c>
      <c r="H72" s="257"/>
      <c r="I72" s="258">
        <f>V50</f>
        <v>0</v>
      </c>
      <c r="J72" s="259"/>
      <c r="K72" s="257">
        <f>Y50</f>
        <v>0</v>
      </c>
      <c r="L72" s="260"/>
      <c r="M72" s="258">
        <f>Y38</f>
        <v>0</v>
      </c>
      <c r="N72" s="259"/>
      <c r="O72" s="257">
        <f>V38</f>
        <v>0</v>
      </c>
      <c r="P72" s="260"/>
      <c r="Q72" s="258">
        <f>V27</f>
        <v>0</v>
      </c>
      <c r="R72" s="259"/>
      <c r="S72" s="257">
        <f>Y27</f>
        <v>0</v>
      </c>
      <c r="T72" s="260"/>
      <c r="U72" s="258">
        <f>Y65</f>
        <v>0</v>
      </c>
      <c r="V72" s="259"/>
      <c r="W72" s="257">
        <f>V65</f>
        <v>0</v>
      </c>
      <c r="X72" s="260"/>
      <c r="Y72" s="258">
        <f>+I72+M72+Q72+U72</f>
        <v>0</v>
      </c>
      <c r="Z72" s="259"/>
      <c r="AA72" s="257">
        <f>+K72+O72+S72+W72</f>
        <v>0</v>
      </c>
      <c r="AB72" s="260"/>
      <c r="AC72" s="258">
        <f>IF(I72&gt;K72,2)+IF(M72&gt;O72,2)+IF(Q72&gt;S72,2)+IF(U72&gt;W72,2)</f>
        <v>0</v>
      </c>
      <c r="AD72" s="259"/>
      <c r="AE72" s="257">
        <f>IF(I72&lt;K72,2)+IF(M72&lt;O72,2)+IF(Q72&lt;S72,2)+IF(U72&lt;W72,2)</f>
        <v>0</v>
      </c>
      <c r="AF72" s="260"/>
      <c r="AG72" s="261"/>
      <c r="AH72" s="262"/>
      <c r="AI72" s="111"/>
      <c r="AJ72" s="1"/>
      <c r="AK72" s="1"/>
      <c r="AL72" s="1"/>
      <c r="AM72" s="1"/>
      <c r="AN72" s="111"/>
      <c r="AO72" s="109"/>
      <c r="AP72" s="109"/>
      <c r="AQ72" s="1" t="str">
        <f t="shared" si="7"/>
        <v>HAPIBCH</v>
      </c>
      <c r="AR72" s="1">
        <f t="shared" si="8"/>
        <v>0</v>
      </c>
      <c r="AS72" s="1">
        <f t="shared" si="9"/>
        <v>0</v>
      </c>
      <c r="AU72" s="1"/>
      <c r="AZ72" s="111" t="s">
        <v>132</v>
      </c>
      <c r="BB72" s="118" t="str">
        <f xml:space="preserve">
IF(AG72=1,B72,
IF(AG73=1,B73,
IF(AG74=1,B74,
IF(AG75=1,B75,
IF(AG76=1,B76,
"")))))</f>
        <v/>
      </c>
      <c r="BC72" s="111"/>
    </row>
    <row r="73" spans="1:55" customFormat="1" x14ac:dyDescent="0.25">
      <c r="A73" s="113" t="s">
        <v>45</v>
      </c>
      <c r="B73" s="252" t="str">
        <f>B11</f>
        <v>BGW</v>
      </c>
      <c r="C73" s="252"/>
      <c r="D73" s="252"/>
      <c r="E73" s="253" t="str">
        <f>CONCATENATE(I50,"-",L50)</f>
        <v>15:50-3</v>
      </c>
      <c r="F73" s="253"/>
      <c r="G73" s="253"/>
      <c r="H73" s="253"/>
      <c r="I73" s="254" t="s">
        <v>39</v>
      </c>
      <c r="J73" s="255"/>
      <c r="K73" s="256" t="s">
        <v>39</v>
      </c>
      <c r="L73" s="257"/>
      <c r="M73" s="258">
        <f>V18</f>
        <v>0</v>
      </c>
      <c r="N73" s="259"/>
      <c r="O73" s="257">
        <f>Y18</f>
        <v>0</v>
      </c>
      <c r="P73" s="260"/>
      <c r="Q73" s="258">
        <f>Y39</f>
        <v>0</v>
      </c>
      <c r="R73" s="259"/>
      <c r="S73" s="257">
        <f>V39</f>
        <v>0</v>
      </c>
      <c r="T73" s="260"/>
      <c r="U73" s="258">
        <f>V29</f>
        <v>0</v>
      </c>
      <c r="V73" s="259"/>
      <c r="W73" s="257">
        <f>Y29</f>
        <v>0</v>
      </c>
      <c r="X73" s="260"/>
      <c r="Y73" s="258">
        <f>K72+M73+Q73+U73</f>
        <v>0</v>
      </c>
      <c r="Z73" s="259"/>
      <c r="AA73" s="257">
        <f>I72+O73+S73+W73</f>
        <v>0</v>
      </c>
      <c r="AB73" s="260"/>
      <c r="AC73" s="258">
        <f>IF(K72&gt;I72,2)+IF(M73&gt;O73,2)+IF(Q73&gt;S73,2)+IF(U73&gt;W73,2)</f>
        <v>0</v>
      </c>
      <c r="AD73" s="259"/>
      <c r="AE73" s="257">
        <f>IF(K72&lt;I72,2)+IF(M73&lt;O73,2)+IF(Q73&lt;S73,2)+IF(U73&lt;W73,2)</f>
        <v>0</v>
      </c>
      <c r="AF73" s="260"/>
      <c r="AG73" s="261"/>
      <c r="AH73" s="262"/>
      <c r="AI73" s="111"/>
      <c r="AJ73" s="1"/>
      <c r="AK73" s="1"/>
      <c r="AL73" s="1"/>
      <c r="AM73" s="1"/>
      <c r="AN73" s="111"/>
      <c r="AO73" s="109"/>
      <c r="AP73" s="109"/>
      <c r="AQ73" s="1" t="str">
        <f t="shared" si="7"/>
        <v>BWBRIST</v>
      </c>
      <c r="AR73" s="1">
        <f t="shared" si="8"/>
        <v>0</v>
      </c>
      <c r="AS73" s="1">
        <f t="shared" si="9"/>
        <v>0</v>
      </c>
      <c r="AT73" s="1"/>
      <c r="AU73" s="1"/>
      <c r="AZ73" s="111" t="s">
        <v>11</v>
      </c>
      <c r="BB73" s="119" t="str">
        <f xml:space="preserve">
IF(AG72=2,B72,
IF(AG73=2,B73,
IF(AG74=2,B74,
IF(AG75=2,B75,
IF(AG76=2,B76,
"")))))</f>
        <v/>
      </c>
    </row>
    <row r="74" spans="1:55" customFormat="1" x14ac:dyDescent="0.25">
      <c r="A74" s="113" t="s">
        <v>46</v>
      </c>
      <c r="B74" s="252" t="str">
        <f>B12</f>
        <v>SCAL</v>
      </c>
      <c r="C74" s="252"/>
      <c r="D74" s="252"/>
      <c r="E74" s="253" t="str">
        <f>CONCATENATE(I38,"-",L38)</f>
        <v>13:20-3</v>
      </c>
      <c r="F74" s="253"/>
      <c r="G74" s="253"/>
      <c r="H74" s="253"/>
      <c r="I74" s="253" t="str">
        <f>CONCATENATE(I18,"-",L18)</f>
        <v>10:00-1</v>
      </c>
      <c r="J74" s="253"/>
      <c r="K74" s="253"/>
      <c r="L74" s="253"/>
      <c r="M74" s="254" t="s">
        <v>39</v>
      </c>
      <c r="N74" s="255"/>
      <c r="O74" s="256" t="s">
        <v>39</v>
      </c>
      <c r="P74" s="257"/>
      <c r="Q74" s="258">
        <f>V64</f>
        <v>0</v>
      </c>
      <c r="R74" s="259"/>
      <c r="S74" s="257">
        <f>Y64</f>
        <v>0</v>
      </c>
      <c r="T74" s="260"/>
      <c r="U74" s="258">
        <f>Y49</f>
        <v>0</v>
      </c>
      <c r="V74" s="259"/>
      <c r="W74" s="257">
        <f>V49</f>
        <v>0</v>
      </c>
      <c r="X74" s="260"/>
      <c r="Y74" s="258">
        <f>O72+O73+Q74+U74</f>
        <v>0</v>
      </c>
      <c r="Z74" s="259"/>
      <c r="AA74" s="257">
        <f>M72+M73+S74+W74</f>
        <v>0</v>
      </c>
      <c r="AB74" s="260"/>
      <c r="AC74" s="258">
        <f>IF(O72&gt;M72,2)+IF(M73&lt;O73,2)+IF(Q74&gt;S74,2)+IF(U74&gt;W74,2)</f>
        <v>0</v>
      </c>
      <c r="AD74" s="259"/>
      <c r="AE74" s="257">
        <f>IF(O72&lt;M72,2)+IF(M73&gt;O73,2)+IF(Q74&lt;S74,2)+IF(U74&lt;W74,2)</f>
        <v>0</v>
      </c>
      <c r="AF74" s="260"/>
      <c r="AG74" s="261"/>
      <c r="AH74" s="262"/>
      <c r="AI74" s="111"/>
      <c r="AJ74" s="1"/>
      <c r="AK74" s="1"/>
      <c r="AL74" s="1"/>
      <c r="AM74" s="1"/>
      <c r="AN74" s="111"/>
      <c r="AO74" s="109"/>
      <c r="AP74" s="109"/>
      <c r="AQ74" s="1" t="str">
        <f t="shared" si="7"/>
        <v>BSVNTSV</v>
      </c>
      <c r="AR74" s="1">
        <f t="shared" si="8"/>
        <v>0</v>
      </c>
      <c r="AS74" s="1">
        <f t="shared" si="9"/>
        <v>0</v>
      </c>
      <c r="AT74" s="1"/>
      <c r="AU74" s="1"/>
      <c r="AZ74" s="111" t="s">
        <v>15</v>
      </c>
      <c r="BB74" s="118" t="str">
        <f xml:space="preserve">
IF(AG72=3,B72,
IF(AG73=3,B73,
IF(AG74=3,B74,
IF(AG75=3,B75,
IF(AG76=3,B76,
"")))))</f>
        <v/>
      </c>
      <c r="BC74" s="111"/>
    </row>
    <row r="75" spans="1:55" customFormat="1" x14ac:dyDescent="0.25">
      <c r="A75" s="113" t="s">
        <v>47</v>
      </c>
      <c r="B75" s="252" t="str">
        <f>B13</f>
        <v>ALTO</v>
      </c>
      <c r="C75" s="252"/>
      <c r="D75" s="252"/>
      <c r="E75" s="253" t="str">
        <f>CONCATENATE(I27,"-",L27)</f>
        <v>11:40-1</v>
      </c>
      <c r="F75" s="253"/>
      <c r="G75" s="253"/>
      <c r="H75" s="253"/>
      <c r="I75" s="253" t="str">
        <f>CONCATENATE(I39,"-",L39)</f>
        <v>14:10-1</v>
      </c>
      <c r="J75" s="253"/>
      <c r="K75" s="253"/>
      <c r="L75" s="253"/>
      <c r="M75" s="253" t="str">
        <f>CONCATENATE(I64,"-",L64)</f>
        <v>18:20-1</v>
      </c>
      <c r="N75" s="253"/>
      <c r="O75" s="253"/>
      <c r="P75" s="253"/>
      <c r="Q75" s="254" t="s">
        <v>39</v>
      </c>
      <c r="R75" s="255"/>
      <c r="S75" s="256" t="s">
        <v>39</v>
      </c>
      <c r="T75" s="257"/>
      <c r="U75" s="258">
        <f>V19</f>
        <v>0</v>
      </c>
      <c r="V75" s="259"/>
      <c r="W75" s="257">
        <f>Y19</f>
        <v>0</v>
      </c>
      <c r="X75" s="260"/>
      <c r="Y75" s="258">
        <f>S72+S73+S74+U75</f>
        <v>0</v>
      </c>
      <c r="Z75" s="259"/>
      <c r="AA75" s="257">
        <f>Q72+Q73+Q74+W75</f>
        <v>0</v>
      </c>
      <c r="AB75" s="260"/>
      <c r="AC75" s="258">
        <f>IF(S72&gt;Q72,2)+IF(S73&gt;Q73,2)+IF(S74&gt;Q74,2)+IF(U75&gt;W75,2)</f>
        <v>0</v>
      </c>
      <c r="AD75" s="259"/>
      <c r="AE75" s="257">
        <f>IF(S72&lt;Q72,2)+IF(S73&lt;Q73,2)+IF(S74&lt;Q74,2)+IF(U75&lt;W75,2)</f>
        <v>0</v>
      </c>
      <c r="AF75" s="260"/>
      <c r="AG75" s="261"/>
      <c r="AH75" s="262"/>
      <c r="AI75" s="111"/>
      <c r="AJ75" s="1"/>
      <c r="AK75" s="1"/>
      <c r="AL75" s="1"/>
      <c r="AM75" s="1"/>
      <c r="AN75" s="111"/>
      <c r="AO75" s="109"/>
      <c r="AP75" s="109"/>
      <c r="AQ75" s="1" t="str">
        <f t="shared" si="7"/>
        <v>MTVLOTT</v>
      </c>
      <c r="AR75" s="1">
        <f t="shared" si="8"/>
        <v>0</v>
      </c>
      <c r="AS75" s="1">
        <f t="shared" si="9"/>
        <v>0</v>
      </c>
      <c r="AU75" s="1"/>
      <c r="AZ75" s="111" t="s">
        <v>133</v>
      </c>
      <c r="BB75" s="118" t="str">
        <f xml:space="preserve">
IF(AG72=4,B72,
IF(AG73=4,B73,
IF(AG74=4,B74,
IF(AG75=4,B75,
IF(AG76=4,B76,
"")))))</f>
        <v/>
      </c>
      <c r="BC75" s="111"/>
    </row>
    <row r="76" spans="1:55" s="111" customFormat="1" x14ac:dyDescent="0.25">
      <c r="A76" s="113" t="s">
        <v>48</v>
      </c>
      <c r="B76" s="252" t="str">
        <f>B14</f>
        <v>TURA</v>
      </c>
      <c r="C76" s="252"/>
      <c r="D76" s="252"/>
      <c r="E76" s="253" t="str">
        <f>CONCATENATE(I65,"-",L65)</f>
        <v>18:20-2</v>
      </c>
      <c r="F76" s="253"/>
      <c r="G76" s="253"/>
      <c r="H76" s="253"/>
      <c r="I76" s="253" t="str">
        <f>CONCATENATE(I29,"-",L29)</f>
        <v>11:40-3</v>
      </c>
      <c r="J76" s="253"/>
      <c r="K76" s="253"/>
      <c r="L76" s="253"/>
      <c r="M76" s="253" t="str">
        <f>CONCATENATE(I49,"-",L49)</f>
        <v>15:50-2</v>
      </c>
      <c r="N76" s="253"/>
      <c r="O76" s="253"/>
      <c r="P76" s="253"/>
      <c r="Q76" s="253" t="str">
        <f>CONCATENATE(I19,"-",L19)</f>
        <v>10:00-2</v>
      </c>
      <c r="R76" s="253"/>
      <c r="S76" s="253"/>
      <c r="T76" s="253"/>
      <c r="U76" s="254" t="s">
        <v>39</v>
      </c>
      <c r="V76" s="255"/>
      <c r="W76" s="256" t="s">
        <v>39</v>
      </c>
      <c r="X76" s="257"/>
      <c r="Y76" s="258">
        <f>W72+W73+W74+W75</f>
        <v>0</v>
      </c>
      <c r="Z76" s="259"/>
      <c r="AA76" s="257">
        <f>U72+U73+U74+U75</f>
        <v>0</v>
      </c>
      <c r="AB76" s="260"/>
      <c r="AC76" s="258">
        <f>IF(W72&gt;U72,2)+IF(W73&gt;U73,2)+IF(W74&gt;U74,2)+IF(W75&gt;U75,2)</f>
        <v>0</v>
      </c>
      <c r="AD76" s="259"/>
      <c r="AE76" s="257">
        <f>IF(W72&lt;U72,2)+IF(W73&lt;U73,2)+IF(W74&lt;U74,2)+IF(W75&lt;U75,2)</f>
        <v>0</v>
      </c>
      <c r="AF76" s="260"/>
      <c r="AG76" s="261"/>
      <c r="AH76" s="262"/>
      <c r="AO76" s="109"/>
      <c r="AP76" s="109"/>
      <c r="AQ76" s="1"/>
      <c r="AR76" s="1"/>
      <c r="AS76" s="1"/>
      <c r="AT76" s="1"/>
      <c r="AZ76" s="111" t="s">
        <v>134</v>
      </c>
      <c r="BB76" s="118" t="str">
        <f xml:space="preserve">
IF(AG72=5,B72,
IF(AG73=5,B73,
IF(AG74=5,B74,
IF(AG75=5,B75,
IF(AG76=5,B76,
"")))))</f>
        <v/>
      </c>
    </row>
    <row r="78" spans="1:55" customFormat="1" x14ac:dyDescent="0.25">
      <c r="A78" s="244" t="str">
        <f>J9</f>
        <v>Gruppe B</v>
      </c>
      <c r="B78" s="244"/>
      <c r="C78" s="244"/>
      <c r="D78" s="244"/>
      <c r="E78" s="245" t="str">
        <f>B79</f>
        <v>BSV</v>
      </c>
      <c r="F78" s="245"/>
      <c r="G78" s="245"/>
      <c r="H78" s="245"/>
      <c r="I78" s="245" t="str">
        <f>B80</f>
        <v>MTVL</v>
      </c>
      <c r="J78" s="245"/>
      <c r="K78" s="245"/>
      <c r="L78" s="245"/>
      <c r="M78" s="245" t="str">
        <f>B81</f>
        <v>NTSV</v>
      </c>
      <c r="N78" s="245"/>
      <c r="O78" s="245"/>
      <c r="P78" s="245"/>
      <c r="Q78" s="245" t="str">
        <f>B82</f>
        <v>OTT</v>
      </c>
      <c r="R78" s="245"/>
      <c r="S78" s="245"/>
      <c r="T78" s="245"/>
      <c r="U78" s="245" t="str">
        <f>B83</f>
        <v>ETV2</v>
      </c>
      <c r="V78" s="245"/>
      <c r="W78" s="245"/>
      <c r="X78" s="245"/>
      <c r="Y78" s="246" t="s">
        <v>36</v>
      </c>
      <c r="Z78" s="246"/>
      <c r="AA78" s="246"/>
      <c r="AB78" s="246"/>
      <c r="AC78" s="247" t="s">
        <v>37</v>
      </c>
      <c r="AD78" s="247"/>
      <c r="AE78" s="247"/>
      <c r="AF78" s="247"/>
      <c r="AG78" s="248" t="s">
        <v>38</v>
      </c>
      <c r="AH78" s="249"/>
      <c r="AI78" s="111"/>
      <c r="AJ78" s="1"/>
      <c r="AK78" s="1"/>
      <c r="AL78" s="1"/>
      <c r="AM78" s="1"/>
      <c r="AN78" s="111"/>
      <c r="AO78" s="109"/>
      <c r="AP78" s="109"/>
      <c r="AQ78" s="1"/>
      <c r="AR78" s="1"/>
      <c r="AS78" s="1"/>
      <c r="AT78" s="1"/>
      <c r="AU78" s="1"/>
      <c r="AZ78" s="111"/>
      <c r="BA78" s="111"/>
      <c r="BB78" s="111"/>
      <c r="BC78" s="111"/>
    </row>
    <row r="79" spans="1:55" customFormat="1" x14ac:dyDescent="0.25">
      <c r="A79" s="113" t="s">
        <v>44</v>
      </c>
      <c r="B79" s="252" t="str">
        <f>J10</f>
        <v>BSV</v>
      </c>
      <c r="C79" s="252"/>
      <c r="D79" s="252"/>
      <c r="E79" s="254" t="s">
        <v>39</v>
      </c>
      <c r="F79" s="255"/>
      <c r="G79" s="256" t="s">
        <v>39</v>
      </c>
      <c r="H79" s="257"/>
      <c r="I79" s="258">
        <f>V57</f>
        <v>0</v>
      </c>
      <c r="J79" s="259"/>
      <c r="K79" s="257">
        <f>Y57</f>
        <v>0</v>
      </c>
      <c r="L79" s="260"/>
      <c r="M79" s="258">
        <f>Y22</f>
        <v>0</v>
      </c>
      <c r="N79" s="259"/>
      <c r="O79" s="257">
        <f>V22</f>
        <v>0</v>
      </c>
      <c r="P79" s="260"/>
      <c r="Q79" s="258">
        <f>V45</f>
        <v>0</v>
      </c>
      <c r="R79" s="259"/>
      <c r="S79" s="257">
        <f>Y45</f>
        <v>0</v>
      </c>
      <c r="T79" s="260"/>
      <c r="U79" s="258">
        <f>Y69</f>
        <v>0</v>
      </c>
      <c r="V79" s="259"/>
      <c r="W79" s="257">
        <f>V69</f>
        <v>0</v>
      </c>
      <c r="X79" s="260"/>
      <c r="Y79" s="258">
        <f>+I79+M79+Q79+U79</f>
        <v>0</v>
      </c>
      <c r="Z79" s="259"/>
      <c r="AA79" s="257">
        <f>+K79+O79+S79+W79</f>
        <v>0</v>
      </c>
      <c r="AB79" s="260"/>
      <c r="AC79" s="258">
        <f>IF(I79&gt;K79,2)+IF(M79&gt;O79,2)+IF(Q79&gt;S79,2)+IF(U79&gt;W79,2)</f>
        <v>0</v>
      </c>
      <c r="AD79" s="259"/>
      <c r="AE79" s="257">
        <f>IF(I79&lt;K79,2)+IF(M79&lt;O79,2)+IF(Q79&lt;S79,2)+IF(U79&lt;W79,2)</f>
        <v>0</v>
      </c>
      <c r="AF79" s="260"/>
      <c r="AG79" s="261"/>
      <c r="AH79" s="262"/>
      <c r="AI79" s="111"/>
      <c r="AJ79" s="1"/>
      <c r="AK79" s="1"/>
      <c r="AL79" s="1"/>
      <c r="AM79" s="1"/>
      <c r="AN79" s="111"/>
      <c r="AO79" s="109"/>
      <c r="AP79" s="109"/>
      <c r="AQ79" s="1" t="str">
        <f t="shared" ref="AQ79:AQ84" si="10">R27&amp;N27</f>
        <v>ALTOTOWE</v>
      </c>
      <c r="AR79" s="1">
        <f t="shared" ref="AR79:AR84" si="11">Y27</f>
        <v>0</v>
      </c>
      <c r="AS79" s="1">
        <f t="shared" ref="AS79:AS84" si="12">V27</f>
        <v>0</v>
      </c>
      <c r="AU79" s="1"/>
      <c r="AZ79" s="111" t="s">
        <v>135</v>
      </c>
      <c r="BB79" s="118" t="str">
        <f xml:space="preserve">
IF(AG79=1,B79,
IF(AG80=1,B80,
IF(AG81=1,B81,
IF(AG82=1,B82,
IF(AG83=1,B83,
"")))))</f>
        <v/>
      </c>
      <c r="BC79" s="111"/>
    </row>
    <row r="80" spans="1:55" customFormat="1" x14ac:dyDescent="0.25">
      <c r="A80" s="113" t="s">
        <v>45</v>
      </c>
      <c r="B80" s="252" t="str">
        <f>J11</f>
        <v>MTVL</v>
      </c>
      <c r="C80" s="252"/>
      <c r="D80" s="252"/>
      <c r="E80" s="253" t="str">
        <f>CONCATENATE(I57,"-",L57)</f>
        <v>17:30-1</v>
      </c>
      <c r="F80" s="253"/>
      <c r="G80" s="253"/>
      <c r="H80" s="253"/>
      <c r="I80" s="254" t="s">
        <v>39</v>
      </c>
      <c r="J80" s="255"/>
      <c r="K80" s="256" t="s">
        <v>39</v>
      </c>
      <c r="L80" s="257"/>
      <c r="M80" s="258">
        <f>V31</f>
        <v>0</v>
      </c>
      <c r="N80" s="259"/>
      <c r="O80" s="257">
        <f>Y31</f>
        <v>0</v>
      </c>
      <c r="P80" s="260"/>
      <c r="Q80" s="258">
        <f>Y23</f>
        <v>0</v>
      </c>
      <c r="R80" s="259"/>
      <c r="S80" s="257">
        <f>V23</f>
        <v>0</v>
      </c>
      <c r="T80" s="260"/>
      <c r="U80" s="258">
        <f>V46</f>
        <v>0</v>
      </c>
      <c r="V80" s="259"/>
      <c r="W80" s="257">
        <f>Y46</f>
        <v>0</v>
      </c>
      <c r="X80" s="260"/>
      <c r="Y80" s="258">
        <f>K79+M80+Q80+U80</f>
        <v>0</v>
      </c>
      <c r="Z80" s="259"/>
      <c r="AA80" s="257">
        <f>I79+O80+S80+W80</f>
        <v>0</v>
      </c>
      <c r="AB80" s="260"/>
      <c r="AC80" s="258">
        <f>IF(K79&gt;I79,2)+IF(M80&gt;O80,2)+IF(Q80&gt;S80,2)+IF(U80&gt;W80,2)</f>
        <v>0</v>
      </c>
      <c r="AD80" s="259"/>
      <c r="AE80" s="257">
        <f>IF(K79&lt;I79,2)+IF(M80&lt;O80,2)+IF(Q80&lt;S80,2)+IF(U80&lt;W80,2)</f>
        <v>0</v>
      </c>
      <c r="AF80" s="260"/>
      <c r="AG80" s="261"/>
      <c r="AH80" s="262"/>
      <c r="AI80" s="111"/>
      <c r="AJ80" s="1"/>
      <c r="AK80" s="1"/>
      <c r="AL80" s="1"/>
      <c r="AM80" s="1"/>
      <c r="AN80" s="111"/>
      <c r="AO80" s="109"/>
      <c r="AP80" s="109"/>
      <c r="AQ80" s="1" t="str">
        <f t="shared" si="10"/>
        <v>HAHIRIST</v>
      </c>
      <c r="AR80" s="1">
        <f t="shared" si="11"/>
        <v>0</v>
      </c>
      <c r="AS80" s="1">
        <f t="shared" si="12"/>
        <v>0</v>
      </c>
      <c r="AT80" s="1"/>
      <c r="AU80" s="1"/>
      <c r="AZ80" s="111" t="s">
        <v>12</v>
      </c>
      <c r="BB80" s="119" t="str">
        <f xml:space="preserve">
IF(AG79=2,B79,
IF(AG80=2,B80,
IF(AG81=2,B81,
IF(AG82=2,B82,
IF(AG83=2,B83,
"")))))</f>
        <v/>
      </c>
    </row>
    <row r="81" spans="1:55" customFormat="1" x14ac:dyDescent="0.25">
      <c r="A81" s="113" t="s">
        <v>46</v>
      </c>
      <c r="B81" s="252" t="str">
        <f>J12</f>
        <v>NTSV</v>
      </c>
      <c r="C81" s="252"/>
      <c r="D81" s="252"/>
      <c r="E81" s="253" t="str">
        <f>CONCATENATE(I22,"-",L22)</f>
        <v>10:50-2</v>
      </c>
      <c r="F81" s="253"/>
      <c r="G81" s="253"/>
      <c r="H81" s="253"/>
      <c r="I81" s="253" t="str">
        <f>CONCATENATE(I31,"-",L31)</f>
        <v>12:30-2</v>
      </c>
      <c r="J81" s="253"/>
      <c r="K81" s="253"/>
      <c r="L81" s="253"/>
      <c r="M81" s="254" t="s">
        <v>39</v>
      </c>
      <c r="N81" s="255"/>
      <c r="O81" s="256" t="s">
        <v>39</v>
      </c>
      <c r="P81" s="257"/>
      <c r="Q81" s="258">
        <f>V68</f>
        <v>0</v>
      </c>
      <c r="R81" s="259"/>
      <c r="S81" s="257">
        <f>Y68</f>
        <v>0</v>
      </c>
      <c r="T81" s="260"/>
      <c r="U81" s="258">
        <f>Y56</f>
        <v>0</v>
      </c>
      <c r="V81" s="259"/>
      <c r="W81" s="257">
        <f>V56</f>
        <v>0</v>
      </c>
      <c r="X81" s="260"/>
      <c r="Y81" s="258">
        <f>O79+O80+Q81+U81</f>
        <v>0</v>
      </c>
      <c r="Z81" s="259"/>
      <c r="AA81" s="257">
        <f>M79+M80+S81+W81</f>
        <v>0</v>
      </c>
      <c r="AB81" s="260"/>
      <c r="AC81" s="258">
        <f>IF(O79&gt;M79,2)+IF(M80&lt;O80,2)+IF(Q81&gt;S81,2)+IF(U81&gt;W81,2)</f>
        <v>0</v>
      </c>
      <c r="AD81" s="259"/>
      <c r="AE81" s="257">
        <f>IF(O79&lt;M79,2)+IF(M80&gt;O80,2)+IF(Q81&lt;S81,2)+IF(U81&lt;W81,2)</f>
        <v>0</v>
      </c>
      <c r="AF81" s="260"/>
      <c r="AG81" s="261"/>
      <c r="AH81" s="262"/>
      <c r="AI81" s="111"/>
      <c r="AJ81" s="1"/>
      <c r="AK81" s="1"/>
      <c r="AL81" s="1"/>
      <c r="AM81" s="1"/>
      <c r="AN81" s="111"/>
      <c r="AO81" s="109"/>
      <c r="AP81" s="109"/>
      <c r="AQ81" s="1" t="str">
        <f t="shared" si="10"/>
        <v>TURABGW</v>
      </c>
      <c r="AR81" s="1">
        <f t="shared" si="11"/>
        <v>0</v>
      </c>
      <c r="AS81" s="1">
        <f t="shared" si="12"/>
        <v>0</v>
      </c>
      <c r="AT81" s="1"/>
      <c r="AU81" s="1"/>
      <c r="AZ81" s="111" t="s">
        <v>16</v>
      </c>
      <c r="BB81" s="118" t="str">
        <f xml:space="preserve">
IF(AG79=3,B79,
IF(AG80=3,B80,
IF(AG81=3,B81,
IF(AG82=3,B82,
IF(AG83=3,B83,
"")))))</f>
        <v/>
      </c>
      <c r="BC81" s="111"/>
    </row>
    <row r="82" spans="1:55" customFormat="1" x14ac:dyDescent="0.25">
      <c r="A82" s="113" t="s">
        <v>47</v>
      </c>
      <c r="B82" s="252" t="str">
        <f>J13</f>
        <v>OTT</v>
      </c>
      <c r="C82" s="252"/>
      <c r="D82" s="252"/>
      <c r="E82" s="253" t="str">
        <f>CONCATENATE(I45,"-",L45)</f>
        <v>15:00-1</v>
      </c>
      <c r="F82" s="253"/>
      <c r="G82" s="253"/>
      <c r="H82" s="253"/>
      <c r="I82" s="253" t="str">
        <f>CONCATENATE(I23,"-",L23)</f>
        <v>10:50-3</v>
      </c>
      <c r="J82" s="253"/>
      <c r="K82" s="253"/>
      <c r="L82" s="253"/>
      <c r="M82" s="253" t="str">
        <f>CONCATENATE(I68,"-",L68)</f>
        <v>19:10-2</v>
      </c>
      <c r="N82" s="253"/>
      <c r="O82" s="253"/>
      <c r="P82" s="253"/>
      <c r="Q82" s="254" t="s">
        <v>39</v>
      </c>
      <c r="R82" s="255"/>
      <c r="S82" s="256" t="s">
        <v>39</v>
      </c>
      <c r="T82" s="257"/>
      <c r="U82" s="258">
        <f>V32</f>
        <v>0</v>
      </c>
      <c r="V82" s="259"/>
      <c r="W82" s="257">
        <f>Y32</f>
        <v>0</v>
      </c>
      <c r="X82" s="260"/>
      <c r="Y82" s="258">
        <f>S79+S80+S81+U82</f>
        <v>0</v>
      </c>
      <c r="Z82" s="259"/>
      <c r="AA82" s="257">
        <f>Q79+Q80+Q81+W82</f>
        <v>0</v>
      </c>
      <c r="AB82" s="260"/>
      <c r="AC82" s="258">
        <f>IF(S79&gt;Q79,2)+IF(S80&gt;Q80,2)+IF(S81&gt;Q81,2)+IF(U82&gt;W82,2)</f>
        <v>0</v>
      </c>
      <c r="AD82" s="259"/>
      <c r="AE82" s="257">
        <f>IF(S79&lt;Q79,2)+IF(S80&lt;Q80,2)+IF(S81&lt;Q81,2)+IF(U82&lt;W82,2)</f>
        <v>0</v>
      </c>
      <c r="AF82" s="260"/>
      <c r="AG82" s="261"/>
      <c r="AH82" s="262"/>
      <c r="AI82" s="111"/>
      <c r="AJ82" s="1"/>
      <c r="AK82" s="1"/>
      <c r="AL82" s="1"/>
      <c r="AM82" s="1"/>
      <c r="AN82" s="111"/>
      <c r="AO82" s="109"/>
      <c r="AP82" s="109"/>
      <c r="AQ82" s="1" t="str">
        <f t="shared" si="10"/>
        <v>BWBHAPI</v>
      </c>
      <c r="AR82" s="1">
        <f t="shared" si="11"/>
        <v>0</v>
      </c>
      <c r="AS82" s="1">
        <f t="shared" si="12"/>
        <v>0</v>
      </c>
      <c r="AU82" s="1"/>
      <c r="AZ82" s="111" t="s">
        <v>136</v>
      </c>
      <c r="BB82" s="118" t="str">
        <f xml:space="preserve">
IF(AG79=4,B79,
IF(AG80=4,B80,
IF(AG81=4,B81,
IF(AG82=4,B82,
IF(AG83=4,B83,
"")))))</f>
        <v/>
      </c>
      <c r="BC82" s="111"/>
    </row>
    <row r="83" spans="1:55" s="111" customFormat="1" x14ac:dyDescent="0.25">
      <c r="A83" s="113" t="s">
        <v>48</v>
      </c>
      <c r="B83" s="252" t="str">
        <f>J14</f>
        <v>ETV2</v>
      </c>
      <c r="C83" s="252"/>
      <c r="D83" s="252"/>
      <c r="E83" s="253" t="str">
        <f>CONCATENATE(I69,"-",L69)</f>
        <v>18:20-3</v>
      </c>
      <c r="F83" s="253"/>
      <c r="G83" s="253"/>
      <c r="H83" s="253"/>
      <c r="I83" s="253" t="str">
        <f>CONCATENATE(I46,"-",L46)</f>
        <v>15:00-2</v>
      </c>
      <c r="J83" s="253"/>
      <c r="K83" s="253"/>
      <c r="L83" s="253"/>
      <c r="M83" s="253" t="str">
        <f>CONCATENATE(I56,"-",L56)</f>
        <v>16:40-3</v>
      </c>
      <c r="N83" s="253"/>
      <c r="O83" s="253"/>
      <c r="P83" s="253"/>
      <c r="Q83" s="253" t="str">
        <f>CONCATENATE(I32,"-",L32)</f>
        <v>12:30-3</v>
      </c>
      <c r="R83" s="253"/>
      <c r="S83" s="253"/>
      <c r="T83" s="253"/>
      <c r="U83" s="254" t="s">
        <v>39</v>
      </c>
      <c r="V83" s="255"/>
      <c r="W83" s="256" t="s">
        <v>39</v>
      </c>
      <c r="X83" s="257"/>
      <c r="Y83" s="258">
        <f>W79+W80+W81+W82</f>
        <v>0</v>
      </c>
      <c r="Z83" s="259"/>
      <c r="AA83" s="257">
        <f>U79+U80+U81+U82</f>
        <v>0</v>
      </c>
      <c r="AB83" s="260"/>
      <c r="AC83" s="258">
        <f>IF(W79&gt;U79,2)+IF(W80&gt;U80,2)+IF(W81&gt;U81,2)+IF(W82&gt;U82,2)</f>
        <v>0</v>
      </c>
      <c r="AD83" s="259"/>
      <c r="AE83" s="257">
        <f>IF(W79&lt;U79,2)+IF(W80&lt;U80,2)+IF(W81&lt;U81,2)+IF(W82&lt;U82,2)</f>
        <v>0</v>
      </c>
      <c r="AF83" s="260"/>
      <c r="AG83" s="261"/>
      <c r="AH83" s="262"/>
      <c r="AO83" s="109"/>
      <c r="AP83" s="109"/>
      <c r="AQ83" s="1" t="str">
        <f t="shared" si="10"/>
        <v>NTSVMTVL</v>
      </c>
      <c r="AR83" s="1">
        <f t="shared" si="11"/>
        <v>0</v>
      </c>
      <c r="AS83" s="1">
        <f t="shared" si="12"/>
        <v>0</v>
      </c>
      <c r="AT83" s="1"/>
      <c r="AZ83" s="111" t="s">
        <v>137</v>
      </c>
      <c r="BB83" s="118" t="str">
        <f xml:space="preserve">
IF(AG79=5,B79,
IF(AG80=5,B80,
IF(AG81=5,B81,
IF(AG82=5,B82,
IF(AG83=5,B83,
"")))))</f>
        <v/>
      </c>
    </row>
    <row r="84" spans="1:55" x14ac:dyDescent="0.25">
      <c r="AQ84" s="1" t="str">
        <f t="shared" si="10"/>
        <v>ETV2OTT</v>
      </c>
      <c r="AR84" s="1">
        <f t="shared" si="11"/>
        <v>0</v>
      </c>
      <c r="AS84" s="1">
        <f t="shared" si="12"/>
        <v>0</v>
      </c>
      <c r="AT84"/>
    </row>
    <row r="85" spans="1:55" customFormat="1" x14ac:dyDescent="0.25">
      <c r="A85" s="244" t="str">
        <f>R9</f>
        <v>Gruppe C</v>
      </c>
      <c r="B85" s="244"/>
      <c r="C85" s="244"/>
      <c r="D85" s="244"/>
      <c r="E85" s="245" t="str">
        <f>B86</f>
        <v>BCH</v>
      </c>
      <c r="F85" s="245"/>
      <c r="G85" s="245"/>
      <c r="H85" s="245"/>
      <c r="I85" s="245" t="str">
        <f>B87</f>
        <v>RIST</v>
      </c>
      <c r="J85" s="245"/>
      <c r="K85" s="245"/>
      <c r="L85" s="245"/>
      <c r="M85" s="245" t="str">
        <f>B88</f>
        <v>HAHI</v>
      </c>
      <c r="N85" s="245"/>
      <c r="O85" s="245"/>
      <c r="P85" s="245"/>
      <c r="Q85" s="245" t="str">
        <f>B89</f>
        <v>HAPI</v>
      </c>
      <c r="R85" s="245"/>
      <c r="S85" s="245"/>
      <c r="T85" s="245"/>
      <c r="U85" s="245" t="str">
        <f>B90</f>
        <v>BWB</v>
      </c>
      <c r="V85" s="245"/>
      <c r="W85" s="245"/>
      <c r="X85" s="245"/>
      <c r="Y85" s="246" t="s">
        <v>36</v>
      </c>
      <c r="Z85" s="246"/>
      <c r="AA85" s="246"/>
      <c r="AB85" s="246"/>
      <c r="AC85" s="247" t="s">
        <v>37</v>
      </c>
      <c r="AD85" s="247"/>
      <c r="AE85" s="247"/>
      <c r="AF85" s="247"/>
      <c r="AG85" s="248" t="s">
        <v>38</v>
      </c>
      <c r="AH85" s="249"/>
      <c r="AI85" s="111"/>
      <c r="AJ85" s="1"/>
      <c r="AK85" s="1"/>
      <c r="AL85" s="1"/>
      <c r="AM85" s="1"/>
      <c r="AN85" s="111"/>
      <c r="AO85" s="109"/>
      <c r="AP85" s="109"/>
      <c r="AQ85" s="1"/>
      <c r="AR85" s="1"/>
      <c r="AS85" s="1"/>
      <c r="AT85" s="1"/>
      <c r="AU85" s="1"/>
      <c r="AZ85" s="111"/>
      <c r="BA85" s="111"/>
      <c r="BB85" s="111"/>
      <c r="BC85" s="111"/>
    </row>
    <row r="86" spans="1:55" customFormat="1" x14ac:dyDescent="0.25">
      <c r="A86" s="113" t="s">
        <v>44</v>
      </c>
      <c r="B86" s="252" t="str">
        <f>R10</f>
        <v>BCH</v>
      </c>
      <c r="C86" s="252"/>
      <c r="D86" s="252"/>
      <c r="E86" s="254" t="s">
        <v>39</v>
      </c>
      <c r="F86" s="255"/>
      <c r="G86" s="256" t="s">
        <v>39</v>
      </c>
      <c r="H86" s="257"/>
      <c r="I86" s="258">
        <f>V55</f>
        <v>0</v>
      </c>
      <c r="J86" s="259"/>
      <c r="K86" s="257">
        <f>Y55</f>
        <v>0</v>
      </c>
      <c r="L86" s="260"/>
      <c r="M86" s="258">
        <f>Y40</f>
        <v>0</v>
      </c>
      <c r="N86" s="259"/>
      <c r="O86" s="257">
        <f>V40</f>
        <v>0</v>
      </c>
      <c r="P86" s="260"/>
      <c r="Q86" s="258">
        <f>V20</f>
        <v>0</v>
      </c>
      <c r="R86" s="259"/>
      <c r="S86" s="257">
        <f>Y20</f>
        <v>0</v>
      </c>
      <c r="T86" s="260"/>
      <c r="U86" s="258">
        <f>Y67</f>
        <v>0</v>
      </c>
      <c r="V86" s="259"/>
      <c r="W86" s="257">
        <f>V67</f>
        <v>0</v>
      </c>
      <c r="X86" s="260"/>
      <c r="Y86" s="258">
        <f>+I86+M86+Q86+U86</f>
        <v>0</v>
      </c>
      <c r="Z86" s="259"/>
      <c r="AA86" s="257">
        <f>+K86+O86+S86+W86</f>
        <v>0</v>
      </c>
      <c r="AB86" s="260"/>
      <c r="AC86" s="258">
        <f>IF(I86&gt;K86,2)+IF(M86&gt;O86,2)+IF(Q86&gt;S86,2)+IF(U86&gt;W86,2)</f>
        <v>0</v>
      </c>
      <c r="AD86" s="259"/>
      <c r="AE86" s="257">
        <f>IF(I86&lt;K86,2)+IF(M86&lt;O86,2)+IF(Q86&lt;S86,2)+IF(U86&lt;W86,2)</f>
        <v>0</v>
      </c>
      <c r="AF86" s="260"/>
      <c r="AG86" s="261"/>
      <c r="AH86" s="262"/>
      <c r="AI86" s="111"/>
      <c r="AJ86" s="1"/>
      <c r="AK86" s="1"/>
      <c r="AL86" s="1"/>
      <c r="AM86" s="1"/>
      <c r="AN86" s="111"/>
      <c r="AO86" s="109"/>
      <c r="AP86" s="109"/>
      <c r="AQ86" s="1"/>
      <c r="AR86" s="1"/>
      <c r="AS86" s="1"/>
      <c r="AU86" s="1"/>
      <c r="AZ86" s="111" t="s">
        <v>138</v>
      </c>
      <c r="BB86" s="118" t="str">
        <f xml:space="preserve">
IF(AG86=1,B86,
IF(AG87=1,B87,
IF(AG88=1,B88,
IF(AG89=1,B89,
IF(AG90=1,B90,
"")))))</f>
        <v/>
      </c>
      <c r="BC86" s="111"/>
    </row>
    <row r="87" spans="1:55" customFormat="1" x14ac:dyDescent="0.25">
      <c r="A87" s="113" t="s">
        <v>45</v>
      </c>
      <c r="B87" s="252" t="str">
        <f>R11</f>
        <v>RIST</v>
      </c>
      <c r="C87" s="252"/>
      <c r="D87" s="252"/>
      <c r="E87" s="253" t="str">
        <f>CONCATENATE(I55,"-",L55)</f>
        <v>16:40-2</v>
      </c>
      <c r="F87" s="253"/>
      <c r="G87" s="253"/>
      <c r="H87" s="253"/>
      <c r="I87" s="254" t="s">
        <v>39</v>
      </c>
      <c r="J87" s="255"/>
      <c r="K87" s="256" t="s">
        <v>39</v>
      </c>
      <c r="L87" s="257"/>
      <c r="M87" s="258">
        <f>V28</f>
        <v>0</v>
      </c>
      <c r="N87" s="259"/>
      <c r="O87" s="257">
        <f>Y28</f>
        <v>0</v>
      </c>
      <c r="P87" s="260"/>
      <c r="Q87" s="258">
        <f>Y41</f>
        <v>0</v>
      </c>
      <c r="R87" s="259"/>
      <c r="S87" s="257">
        <f>V41</f>
        <v>0</v>
      </c>
      <c r="T87" s="260"/>
      <c r="U87" s="258">
        <f>V21</f>
        <v>0</v>
      </c>
      <c r="V87" s="259"/>
      <c r="W87" s="257">
        <f>Y21</f>
        <v>0</v>
      </c>
      <c r="X87" s="260"/>
      <c r="Y87" s="258">
        <f>K86+M87+Q87+U87</f>
        <v>0</v>
      </c>
      <c r="Z87" s="259"/>
      <c r="AA87" s="257">
        <f>I86+O87+S87+W87</f>
        <v>0</v>
      </c>
      <c r="AB87" s="260"/>
      <c r="AC87" s="258">
        <f>IF(K86&gt;I86,2)+IF(M87&gt;O87,2)+IF(Q87&gt;S87,2)+IF(U87&gt;W87,2)</f>
        <v>0</v>
      </c>
      <c r="AD87" s="259"/>
      <c r="AE87" s="257">
        <f>IF(K86&lt;I86,2)+IF(M87&lt;O87,2)+IF(Q87&lt;S87,2)+IF(U87&lt;W87,2)</f>
        <v>0</v>
      </c>
      <c r="AF87" s="260"/>
      <c r="AG87" s="261"/>
      <c r="AH87" s="262"/>
      <c r="AI87" s="111"/>
      <c r="AJ87" s="1"/>
      <c r="AK87" s="1"/>
      <c r="AL87" s="1"/>
      <c r="AM87" s="1"/>
      <c r="AN87" s="111"/>
      <c r="AO87" s="109"/>
      <c r="AP87" s="109"/>
      <c r="AQ87" s="1"/>
      <c r="AR87" s="1"/>
      <c r="AS87" s="1"/>
      <c r="AU87" s="1"/>
      <c r="AZ87" s="111" t="s">
        <v>14</v>
      </c>
      <c r="BB87" s="119" t="str">
        <f xml:space="preserve">
IF(AG86=2,B86,
IF(AG87=2,B87,
IF(AG88=2,B88,
IF(AG89=2,B89,
IF(AG90=2,B90,
"")))))</f>
        <v/>
      </c>
    </row>
    <row r="88" spans="1:55" customFormat="1" x14ac:dyDescent="0.25">
      <c r="A88" s="113" t="s">
        <v>46</v>
      </c>
      <c r="B88" s="252" t="str">
        <f>R12</f>
        <v>HAHI</v>
      </c>
      <c r="C88" s="252"/>
      <c r="D88" s="252"/>
      <c r="E88" s="253" t="str">
        <f>CONCATENATE(I40,"-",L40)</f>
        <v>14:10-2</v>
      </c>
      <c r="F88" s="253"/>
      <c r="G88" s="253"/>
      <c r="H88" s="253"/>
      <c r="I88" s="253" t="str">
        <f>CONCATENATE(I28,"-",L28)</f>
        <v>11:40-2</v>
      </c>
      <c r="J88" s="253"/>
      <c r="K88" s="253"/>
      <c r="L88" s="253"/>
      <c r="M88" s="254" t="s">
        <v>39</v>
      </c>
      <c r="N88" s="255"/>
      <c r="O88" s="256" t="s">
        <v>39</v>
      </c>
      <c r="P88" s="257"/>
      <c r="Q88" s="258">
        <f>V66</f>
        <v>0</v>
      </c>
      <c r="R88" s="259"/>
      <c r="S88" s="257">
        <f>Y66</f>
        <v>0</v>
      </c>
      <c r="T88" s="260"/>
      <c r="U88" s="258">
        <f>Y54</f>
        <v>0</v>
      </c>
      <c r="V88" s="259"/>
      <c r="W88" s="257">
        <f>V54</f>
        <v>0</v>
      </c>
      <c r="X88" s="260"/>
      <c r="Y88" s="258">
        <f>O86+O87+Q88+U88</f>
        <v>0</v>
      </c>
      <c r="Z88" s="259"/>
      <c r="AA88" s="257">
        <f>M86+M87+S88+W88</f>
        <v>0</v>
      </c>
      <c r="AB88" s="260"/>
      <c r="AC88" s="258">
        <f>IF(O86&gt;M86,2)+IF(M87&lt;O87,2)+IF(Q88&gt;S88,2)+IF(U88&gt;W88,2)</f>
        <v>0</v>
      </c>
      <c r="AD88" s="259"/>
      <c r="AE88" s="257">
        <f>IF(O86&lt;M86,2)+IF(M87&gt;O87,2)+IF(Q88&lt;S88,2)+IF(U88&lt;W88,2)</f>
        <v>0</v>
      </c>
      <c r="AF88" s="260"/>
      <c r="AG88" s="261"/>
      <c r="AH88" s="262"/>
      <c r="AI88" s="111"/>
      <c r="AJ88" s="1"/>
      <c r="AK88" s="1"/>
      <c r="AL88" s="1"/>
      <c r="AM88" s="1"/>
      <c r="AN88" s="111"/>
      <c r="AO88" s="109"/>
      <c r="AP88" s="109"/>
      <c r="AQ88" s="1" t="str">
        <f t="shared" ref="AQ88:AQ93" si="13">R36&amp;N36</f>
        <v>ATSVETV1</v>
      </c>
      <c r="AR88" s="1">
        <f t="shared" ref="AR88:AR93" si="14">Y36</f>
        <v>0</v>
      </c>
      <c r="AS88" s="1">
        <f t="shared" ref="AS88:AS93" si="15">V36</f>
        <v>0</v>
      </c>
      <c r="AU88" s="1"/>
      <c r="AZ88" s="111" t="s">
        <v>18</v>
      </c>
      <c r="BB88" s="118" t="str">
        <f xml:space="preserve">
IF(AG86=3,B86,
IF(AG87=3,B87,
IF(AG88=3,B88,
IF(AG89=3,B89,
IF(AG90=3,B90,
"")))))</f>
        <v/>
      </c>
      <c r="BC88" s="111"/>
    </row>
    <row r="89" spans="1:55" customFormat="1" x14ac:dyDescent="0.25">
      <c r="A89" s="113" t="s">
        <v>47</v>
      </c>
      <c r="B89" s="252" t="str">
        <f>R13</f>
        <v>HAPI</v>
      </c>
      <c r="C89" s="252"/>
      <c r="D89" s="252"/>
      <c r="E89" s="253" t="str">
        <f>CONCATENATE(I20,"-",L20)</f>
        <v>10:00-3</v>
      </c>
      <c r="F89" s="253"/>
      <c r="G89" s="253"/>
      <c r="H89" s="253"/>
      <c r="I89" s="253" t="str">
        <f>CONCATENATE(I41,"-",L41)</f>
        <v>14:10-3</v>
      </c>
      <c r="J89" s="253"/>
      <c r="K89" s="253"/>
      <c r="L89" s="253"/>
      <c r="M89" s="253" t="str">
        <f>CONCATENATE(I66,"-",L66)</f>
        <v>18:20-3</v>
      </c>
      <c r="N89" s="253"/>
      <c r="O89" s="253"/>
      <c r="P89" s="253"/>
      <c r="Q89" s="254" t="s">
        <v>39</v>
      </c>
      <c r="R89" s="255"/>
      <c r="S89" s="256" t="s">
        <v>39</v>
      </c>
      <c r="T89" s="257"/>
      <c r="U89" s="258">
        <f>V30</f>
        <v>0</v>
      </c>
      <c r="V89" s="259"/>
      <c r="W89" s="257">
        <f>Y30</f>
        <v>0</v>
      </c>
      <c r="X89" s="260"/>
      <c r="Y89" s="258">
        <f>S86+S87+S88+U89</f>
        <v>0</v>
      </c>
      <c r="Z89" s="259"/>
      <c r="AA89" s="257">
        <f>Q86+Q87+Q88+W89</f>
        <v>0</v>
      </c>
      <c r="AB89" s="260"/>
      <c r="AC89" s="258">
        <f>IF(S86&gt;Q86,2)+IF(S87&gt;Q87,2)+IF(S88&gt;Q88,2)+IF(U89&gt;W89,2)</f>
        <v>0</v>
      </c>
      <c r="AD89" s="259"/>
      <c r="AE89" s="257">
        <f>IF(S86&lt;Q86,2)+IF(S87&lt;Q87,2)+IF(S88&lt;Q88,2)+IF(U89&lt;W89,2)</f>
        <v>0</v>
      </c>
      <c r="AF89" s="260"/>
      <c r="AG89" s="267">
        <v>5</v>
      </c>
      <c r="AH89" s="268"/>
      <c r="AI89" s="111"/>
      <c r="AJ89" s="1"/>
      <c r="AK89" s="1"/>
      <c r="AL89" s="1"/>
      <c r="AM89" s="1"/>
      <c r="AN89" s="111"/>
      <c r="AO89" s="109"/>
      <c r="AP89" s="109"/>
      <c r="AQ89" s="1" t="str">
        <f t="shared" si="13"/>
        <v>WSVTSGB</v>
      </c>
      <c r="AR89" s="1">
        <f t="shared" si="14"/>
        <v>0</v>
      </c>
      <c r="AS89" s="1">
        <f t="shared" si="15"/>
        <v>0</v>
      </c>
      <c r="AU89" s="1"/>
      <c r="AZ89" s="111" t="s">
        <v>139</v>
      </c>
      <c r="BB89" s="118" t="str">
        <f xml:space="preserve">
IF(AG86=4,B86,
IF(AG87=4,B87,
IF(AG88=4,B88,
IF(AG89=4,B89,
IF(AG90=4,B90,
"")))))</f>
        <v/>
      </c>
      <c r="BC89" s="111"/>
    </row>
    <row r="90" spans="1:55" s="111" customFormat="1" x14ac:dyDescent="0.25">
      <c r="A90" s="113" t="s">
        <v>48</v>
      </c>
      <c r="B90" s="252" t="str">
        <f>R14</f>
        <v>BWB</v>
      </c>
      <c r="C90" s="252"/>
      <c r="D90" s="252"/>
      <c r="E90" s="253" t="str">
        <f>CONCATENATE(I67,"-",L67)</f>
        <v>19:10-1</v>
      </c>
      <c r="F90" s="253"/>
      <c r="G90" s="253"/>
      <c r="H90" s="253"/>
      <c r="I90" s="253" t="str">
        <f>CONCATENATE(I21,"-",L21)</f>
        <v>10:50-1</v>
      </c>
      <c r="J90" s="253"/>
      <c r="K90" s="253"/>
      <c r="L90" s="253"/>
      <c r="M90" s="253" t="str">
        <f>CONCATENATE(I54,"-",L54)</f>
        <v>16:40-1</v>
      </c>
      <c r="N90" s="253"/>
      <c r="O90" s="253"/>
      <c r="P90" s="253"/>
      <c r="Q90" s="253" t="str">
        <f>CONCATENATE(I30,"-",L30)</f>
        <v>12:30-1</v>
      </c>
      <c r="R90" s="253"/>
      <c r="S90" s="253"/>
      <c r="T90" s="253"/>
      <c r="U90" s="254" t="s">
        <v>39</v>
      </c>
      <c r="V90" s="255"/>
      <c r="W90" s="256" t="s">
        <v>39</v>
      </c>
      <c r="X90" s="257"/>
      <c r="Y90" s="258">
        <f>W86+W87+W88+W89</f>
        <v>0</v>
      </c>
      <c r="Z90" s="259"/>
      <c r="AA90" s="257">
        <f>U86+U87+U88+U89</f>
        <v>0</v>
      </c>
      <c r="AB90" s="260"/>
      <c r="AC90" s="258">
        <f>IF(W86&gt;U86,2)+IF(W87&gt;U87,2)+IF(W88&gt;U88,2)+IF(W89&gt;U89,2)</f>
        <v>0</v>
      </c>
      <c r="AD90" s="259"/>
      <c r="AE90" s="257">
        <f>IF(W86&lt;U86,2)+IF(W87&lt;U87,2)+IF(W88&lt;U88,2)+IF(W89&lt;U89,2)</f>
        <v>0</v>
      </c>
      <c r="AF90" s="260"/>
      <c r="AG90" s="261"/>
      <c r="AH90" s="262"/>
      <c r="AO90" s="109"/>
      <c r="AP90" s="109"/>
      <c r="AQ90" s="1" t="str">
        <f t="shared" si="13"/>
        <v>TOWESCAL</v>
      </c>
      <c r="AR90" s="1">
        <f t="shared" si="14"/>
        <v>0</v>
      </c>
      <c r="AS90" s="1">
        <f t="shared" si="15"/>
        <v>0</v>
      </c>
      <c r="AZ90" s="111" t="s">
        <v>140</v>
      </c>
      <c r="BB90" s="118" t="str">
        <f xml:space="preserve">
IF(AG86=5,B86,
IF(AG87=5,B87,
IF(AG88=5,B88,
IF(AG89=5,B89,
IF(AG90=5,B90,
"")))))</f>
        <v>HAPI</v>
      </c>
    </row>
    <row r="91" spans="1:55" x14ac:dyDescent="0.25">
      <c r="AQ91" s="1" t="str">
        <f t="shared" si="13"/>
        <v>BGWALTO</v>
      </c>
      <c r="AR91" s="1">
        <f t="shared" si="14"/>
        <v>0</v>
      </c>
      <c r="AS91" s="1">
        <f t="shared" si="15"/>
        <v>0</v>
      </c>
    </row>
    <row r="92" spans="1:55" customFormat="1" hidden="1" x14ac:dyDescent="0.25">
      <c r="A92" s="217" t="str">
        <f t="shared" si="6"/>
        <v>M14-1</v>
      </c>
      <c r="B92" s="217"/>
      <c r="C92" s="217"/>
      <c r="D92" s="218">
        <v>2</v>
      </c>
      <c r="E92" s="218"/>
      <c r="F92" s="218" t="s">
        <v>32</v>
      </c>
      <c r="G92" s="218"/>
      <c r="H92" s="218"/>
      <c r="I92" s="219" t="s">
        <v>162</v>
      </c>
      <c r="J92" s="219"/>
      <c r="K92" s="219"/>
      <c r="L92" s="220">
        <v>4</v>
      </c>
      <c r="M92" s="220"/>
      <c r="N92" s="221" t="str">
        <f>Z13</f>
        <v>WSV</v>
      </c>
      <c r="O92" s="221"/>
      <c r="P92" s="221"/>
      <c r="Q92" s="110" t="s">
        <v>30</v>
      </c>
      <c r="R92" s="221" t="str">
        <f>Z14</f>
        <v/>
      </c>
      <c r="S92" s="221"/>
      <c r="T92" s="221"/>
      <c r="V92" s="222"/>
      <c r="W92" s="222"/>
      <c r="X92" s="107" t="s">
        <v>31</v>
      </c>
      <c r="Y92" s="223"/>
      <c r="Z92" s="223"/>
      <c r="AB92" s="238" t="s">
        <v>119</v>
      </c>
      <c r="AC92" s="238"/>
      <c r="AD92" s="238"/>
      <c r="AE92" s="110" t="s">
        <v>30</v>
      </c>
      <c r="AF92" s="221" t="s">
        <v>120</v>
      </c>
      <c r="AG92" s="221"/>
      <c r="AH92" s="221"/>
      <c r="AI92" s="111"/>
      <c r="AJ92" s="1"/>
      <c r="AK92" s="1"/>
      <c r="AL92" s="1"/>
      <c r="AM92" s="1"/>
      <c r="AO92" s="109"/>
      <c r="AP92" s="109"/>
      <c r="AQ92" s="1" t="str">
        <f t="shared" si="13"/>
        <v>BCHHAHI</v>
      </c>
      <c r="AR92" s="1">
        <f t="shared" si="14"/>
        <v>0</v>
      </c>
      <c r="AS92" s="1">
        <f t="shared" si="15"/>
        <v>0</v>
      </c>
      <c r="AT92" s="1"/>
      <c r="AU92" s="1"/>
      <c r="AZ92" s="111"/>
      <c r="BA92" s="122"/>
      <c r="BB92" s="122"/>
      <c r="BC92" s="122"/>
    </row>
    <row r="93" spans="1:55" customFormat="1" hidden="1" x14ac:dyDescent="0.25">
      <c r="A93" s="217" t="str">
        <f t="shared" si="6"/>
        <v>M14-1</v>
      </c>
      <c r="B93" s="217"/>
      <c r="C93" s="217"/>
      <c r="D93" s="218">
        <v>4</v>
      </c>
      <c r="E93" s="218"/>
      <c r="F93" s="218" t="s">
        <v>32</v>
      </c>
      <c r="G93" s="218"/>
      <c r="H93" s="218"/>
      <c r="I93" s="219" t="s">
        <v>162</v>
      </c>
      <c r="J93" s="219"/>
      <c r="K93" s="219"/>
      <c r="L93" s="220">
        <v>4</v>
      </c>
      <c r="M93" s="220"/>
      <c r="N93" s="221" t="str">
        <f>Z11</f>
        <v>ETV1</v>
      </c>
      <c r="O93" s="221"/>
      <c r="P93" s="221"/>
      <c r="Q93" s="110" t="s">
        <v>30</v>
      </c>
      <c r="R93" s="221" t="str">
        <f>Z14</f>
        <v/>
      </c>
      <c r="S93" s="221"/>
      <c r="T93" s="221"/>
      <c r="U93" s="112"/>
      <c r="V93" s="222"/>
      <c r="W93" s="222"/>
      <c r="X93" s="107" t="s">
        <v>31</v>
      </c>
      <c r="Y93" s="223"/>
      <c r="Z93" s="223"/>
      <c r="AB93" s="238" t="s">
        <v>121</v>
      </c>
      <c r="AC93" s="238"/>
      <c r="AD93" s="238"/>
      <c r="AE93" s="110" t="s">
        <v>30</v>
      </c>
      <c r="AF93" s="221" t="s">
        <v>118</v>
      </c>
      <c r="AG93" s="221"/>
      <c r="AH93" s="221"/>
      <c r="AI93" s="106"/>
      <c r="AJ93" s="1"/>
      <c r="AK93" s="1"/>
      <c r="AL93" s="1"/>
      <c r="AM93" s="1"/>
      <c r="AN93" s="106"/>
      <c r="AO93" s="109"/>
      <c r="AP93" s="109"/>
      <c r="AQ93" s="1" t="str">
        <f t="shared" si="13"/>
        <v>RISTHAPI</v>
      </c>
      <c r="AR93" s="1">
        <f t="shared" si="14"/>
        <v>0</v>
      </c>
      <c r="AS93" s="1">
        <f t="shared" si="15"/>
        <v>0</v>
      </c>
      <c r="AT93" s="1"/>
      <c r="AU93" s="1"/>
      <c r="AZ93" s="106"/>
      <c r="BA93" s="122"/>
      <c r="BB93" s="122"/>
      <c r="BC93" s="122"/>
    </row>
    <row r="94" spans="1:55" customFormat="1" hidden="1" x14ac:dyDescent="0.25">
      <c r="A94" s="217" t="str">
        <f t="shared" si="6"/>
        <v>M14-1</v>
      </c>
      <c r="B94" s="217"/>
      <c r="C94" s="217"/>
      <c r="D94" s="218">
        <v>7</v>
      </c>
      <c r="E94" s="218"/>
      <c r="F94" s="218" t="s">
        <v>32</v>
      </c>
      <c r="G94" s="218"/>
      <c r="H94" s="218"/>
      <c r="I94" s="219" t="s">
        <v>162</v>
      </c>
      <c r="J94" s="219"/>
      <c r="K94" s="219"/>
      <c r="L94" s="220">
        <v>1</v>
      </c>
      <c r="M94" s="220"/>
      <c r="N94" s="221" t="str">
        <f>Z14</f>
        <v/>
      </c>
      <c r="O94" s="221"/>
      <c r="P94" s="221"/>
      <c r="Q94" s="110" t="s">
        <v>30</v>
      </c>
      <c r="R94" s="221" t="str">
        <f>Z12</f>
        <v>ATSV</v>
      </c>
      <c r="S94" s="221"/>
      <c r="T94" s="221"/>
      <c r="V94" s="222"/>
      <c r="W94" s="222"/>
      <c r="X94" s="107" t="s">
        <v>31</v>
      </c>
      <c r="Y94" s="223"/>
      <c r="Z94" s="223"/>
      <c r="AB94" s="238"/>
      <c r="AC94" s="238"/>
      <c r="AD94" s="238"/>
      <c r="AE94" s="110" t="s">
        <v>30</v>
      </c>
      <c r="AF94" s="221" t="s">
        <v>127</v>
      </c>
      <c r="AG94" s="221"/>
      <c r="AH94" s="221"/>
      <c r="AI94" s="111"/>
      <c r="AJ94" s="1"/>
      <c r="AK94" s="1"/>
      <c r="AL94" s="1"/>
      <c r="AM94" s="1"/>
      <c r="AN94" s="106"/>
      <c r="AO94" s="109"/>
      <c r="AP94" s="109"/>
      <c r="AQ94" s="1"/>
      <c r="AR94" s="1"/>
      <c r="AS94" s="1"/>
      <c r="AT94" s="1"/>
      <c r="AU94" s="1"/>
      <c r="AZ94" s="111"/>
      <c r="BA94" s="122"/>
      <c r="BB94" s="122"/>
      <c r="BC94" s="122"/>
    </row>
    <row r="95" spans="1:55" customFormat="1" hidden="1" x14ac:dyDescent="0.25">
      <c r="A95" s="217" t="str">
        <f t="shared" si="6"/>
        <v>M14-1</v>
      </c>
      <c r="B95" s="217"/>
      <c r="C95" s="217"/>
      <c r="D95" s="218">
        <v>10</v>
      </c>
      <c r="E95" s="218"/>
      <c r="F95" s="218" t="s">
        <v>32</v>
      </c>
      <c r="G95" s="218"/>
      <c r="H95" s="218"/>
      <c r="I95" s="219" t="s">
        <v>162</v>
      </c>
      <c r="J95" s="219"/>
      <c r="K95" s="219"/>
      <c r="L95" s="220">
        <v>2</v>
      </c>
      <c r="M95" s="220"/>
      <c r="N95" s="221" t="str">
        <f>Z14</f>
        <v/>
      </c>
      <c r="O95" s="221"/>
      <c r="P95" s="221"/>
      <c r="Q95" s="110" t="s">
        <v>30</v>
      </c>
      <c r="R95" s="221" t="str">
        <f>Z10</f>
        <v>TSGB</v>
      </c>
      <c r="S95" s="221"/>
      <c r="T95" s="221"/>
      <c r="V95" s="222"/>
      <c r="W95" s="222"/>
      <c r="X95" s="107" t="s">
        <v>31</v>
      </c>
      <c r="Y95" s="223"/>
      <c r="Z95" s="223"/>
      <c r="AB95" s="238"/>
      <c r="AC95" s="238"/>
      <c r="AD95" s="238"/>
      <c r="AE95" s="110" t="s">
        <v>30</v>
      </c>
      <c r="AF95" s="221" t="s">
        <v>127</v>
      </c>
      <c r="AG95" s="221"/>
      <c r="AH95" s="221"/>
      <c r="AI95" s="111"/>
      <c r="AJ95" s="1"/>
      <c r="AK95" s="1"/>
      <c r="AL95" s="1"/>
      <c r="AM95" s="1"/>
      <c r="AO95" s="109"/>
      <c r="AP95" s="109"/>
      <c r="AQ95" s="1"/>
      <c r="AR95" s="1"/>
      <c r="AS95" s="1"/>
      <c r="AT95" s="1"/>
      <c r="AU95" s="1"/>
      <c r="AZ95" s="111"/>
      <c r="BA95" s="122"/>
      <c r="BB95" s="122"/>
      <c r="BC95" s="122"/>
    </row>
    <row r="96" spans="1:55" customFormat="1" x14ac:dyDescent="0.25">
      <c r="A96" s="244" t="str">
        <f>Z9</f>
        <v>Gruppe D</v>
      </c>
      <c r="B96" s="244"/>
      <c r="C96" s="244"/>
      <c r="D96" s="244"/>
      <c r="E96" s="245" t="str">
        <f>B97</f>
        <v>TSGB</v>
      </c>
      <c r="F96" s="245"/>
      <c r="G96" s="245"/>
      <c r="H96" s="245"/>
      <c r="I96" s="245" t="str">
        <f>B98</f>
        <v>ETV1</v>
      </c>
      <c r="J96" s="245"/>
      <c r="K96" s="245"/>
      <c r="L96" s="245"/>
      <c r="M96" s="245" t="str">
        <f>B99</f>
        <v>ATSV</v>
      </c>
      <c r="N96" s="245"/>
      <c r="O96" s="245"/>
      <c r="P96" s="245"/>
      <c r="Q96" s="245" t="str">
        <f>B100</f>
        <v>WSV</v>
      </c>
      <c r="R96" s="245"/>
      <c r="S96" s="245"/>
      <c r="T96" s="245"/>
      <c r="U96" s="245" t="str">
        <f>B101</f>
        <v/>
      </c>
      <c r="V96" s="245"/>
      <c r="W96" s="245"/>
      <c r="X96" s="245"/>
      <c r="Y96" s="246" t="s">
        <v>36</v>
      </c>
      <c r="Z96" s="246"/>
      <c r="AA96" s="246"/>
      <c r="AB96" s="246"/>
      <c r="AC96" s="247" t="s">
        <v>37</v>
      </c>
      <c r="AD96" s="247"/>
      <c r="AE96" s="247"/>
      <c r="AF96" s="247"/>
      <c r="AG96" s="248" t="s">
        <v>38</v>
      </c>
      <c r="AH96" s="249"/>
      <c r="AI96" s="111"/>
      <c r="AJ96" s="1"/>
      <c r="AK96" s="1"/>
      <c r="AL96" s="1"/>
      <c r="AM96" s="1"/>
      <c r="AN96" s="111"/>
      <c r="AO96" s="109"/>
      <c r="AP96" s="109"/>
      <c r="AQ96" s="1"/>
      <c r="AR96" s="1"/>
      <c r="AS96" s="1"/>
      <c r="AT96" s="1"/>
      <c r="AU96" s="1"/>
      <c r="AZ96" s="111"/>
      <c r="BA96" s="111"/>
      <c r="BB96" s="111"/>
      <c r="BC96" s="111"/>
    </row>
    <row r="97" spans="1:55" customFormat="1" x14ac:dyDescent="0.25">
      <c r="A97" s="113" t="s">
        <v>44</v>
      </c>
      <c r="B97" s="252" t="str">
        <f>Z10</f>
        <v>TSGB</v>
      </c>
      <c r="C97" s="252"/>
      <c r="D97" s="252"/>
      <c r="E97" s="254" t="s">
        <v>39</v>
      </c>
      <c r="F97" s="255"/>
      <c r="G97" s="256" t="s">
        <v>39</v>
      </c>
      <c r="H97" s="257"/>
      <c r="I97" s="258">
        <f>V58</f>
        <v>0</v>
      </c>
      <c r="J97" s="259"/>
      <c r="K97" s="257">
        <f>Y58</f>
        <v>0</v>
      </c>
      <c r="L97" s="260"/>
      <c r="M97" s="258">
        <f>Y47</f>
        <v>0</v>
      </c>
      <c r="N97" s="259"/>
      <c r="O97" s="257">
        <f>V47</f>
        <v>0</v>
      </c>
      <c r="P97" s="260"/>
      <c r="Q97" s="258">
        <f>V37</f>
        <v>0</v>
      </c>
      <c r="R97" s="259"/>
      <c r="S97" s="257">
        <f>Y37</f>
        <v>0</v>
      </c>
      <c r="T97" s="260"/>
      <c r="U97" s="258">
        <f>Y95</f>
        <v>0</v>
      </c>
      <c r="V97" s="259"/>
      <c r="W97" s="257">
        <f>V95</f>
        <v>0</v>
      </c>
      <c r="X97" s="260"/>
      <c r="Y97" s="258">
        <f>+I97+M97+Q97+U97</f>
        <v>0</v>
      </c>
      <c r="Z97" s="259"/>
      <c r="AA97" s="257">
        <f>+K97+O97+S97+W97</f>
        <v>0</v>
      </c>
      <c r="AB97" s="260"/>
      <c r="AC97" s="258">
        <f>IF(I97&gt;K97,2)+IF(M97&gt;O97,2)+IF(Q97&gt;S97,2)+IF(U97&gt;W97,2)</f>
        <v>0</v>
      </c>
      <c r="AD97" s="259"/>
      <c r="AE97" s="257">
        <f>IF(I97&lt;K97,2)+IF(M97&lt;O97,2)+IF(Q97&lt;S97,2)+IF(U97&lt;W97,2)</f>
        <v>0</v>
      </c>
      <c r="AF97" s="260"/>
      <c r="AG97" s="261"/>
      <c r="AH97" s="262"/>
      <c r="AI97" s="111"/>
      <c r="AJ97" s="1"/>
      <c r="AK97" s="1"/>
      <c r="AL97" s="1"/>
      <c r="AM97" s="1"/>
      <c r="AN97" s="111"/>
      <c r="AO97" s="109"/>
      <c r="AP97" s="109"/>
      <c r="AQ97" s="1" t="str">
        <f t="shared" ref="AQ97:AQ102" si="16">R45&amp;N45</f>
        <v>OTTBSV</v>
      </c>
      <c r="AR97" s="1">
        <f t="shared" ref="AR97:AR102" si="17">Y45</f>
        <v>0</v>
      </c>
      <c r="AS97" s="1">
        <f t="shared" ref="AS97:AS102" si="18">V45</f>
        <v>0</v>
      </c>
      <c r="AT97" s="1"/>
      <c r="AU97" s="1"/>
      <c r="AZ97" s="111" t="s">
        <v>141</v>
      </c>
      <c r="BB97" s="118" t="str">
        <f xml:space="preserve">
IF(AG97=1,B97,
IF(AG98=1,B98,
IF(AG99=1,B99,
IF(AG100=1,B100,
IF(AG101=1,B101,
"")))))</f>
        <v/>
      </c>
      <c r="BC97" s="111"/>
    </row>
    <row r="98" spans="1:55" customFormat="1" x14ac:dyDescent="0.25">
      <c r="A98" s="113" t="s">
        <v>45</v>
      </c>
      <c r="B98" s="252" t="str">
        <f>Z11</f>
        <v>ETV1</v>
      </c>
      <c r="C98" s="252"/>
      <c r="D98" s="252"/>
      <c r="E98" s="253" t="str">
        <f>CONCATENATE(I58,"-",L58)</f>
        <v>17:30-2</v>
      </c>
      <c r="F98" s="253"/>
      <c r="G98" s="253"/>
      <c r="H98" s="253"/>
      <c r="I98" s="254" t="s">
        <v>39</v>
      </c>
      <c r="J98" s="255"/>
      <c r="K98" s="256" t="s">
        <v>39</v>
      </c>
      <c r="L98" s="257"/>
      <c r="M98" s="258">
        <f>V36</f>
        <v>0</v>
      </c>
      <c r="N98" s="259"/>
      <c r="O98" s="257">
        <f>Y36</f>
        <v>0</v>
      </c>
      <c r="P98" s="260"/>
      <c r="Q98" s="258">
        <f>Y48</f>
        <v>0</v>
      </c>
      <c r="R98" s="259"/>
      <c r="S98" s="257">
        <f>V48</f>
        <v>0</v>
      </c>
      <c r="T98" s="260"/>
      <c r="U98" s="258">
        <f>V93</f>
        <v>0</v>
      </c>
      <c r="V98" s="259"/>
      <c r="W98" s="257">
        <f>Y93</f>
        <v>0</v>
      </c>
      <c r="X98" s="260"/>
      <c r="Y98" s="258">
        <f>K97+M98+Q98+U98</f>
        <v>0</v>
      </c>
      <c r="Z98" s="259"/>
      <c r="AA98" s="257">
        <f>I97+O98+S98+W98</f>
        <v>0</v>
      </c>
      <c r="AB98" s="260"/>
      <c r="AC98" s="258">
        <f>IF(K97&gt;I97,2)+IF(M98&gt;O98,2)+IF(Q98&gt;S98,2)+IF(U98&gt;W98,2)</f>
        <v>0</v>
      </c>
      <c r="AD98" s="259"/>
      <c r="AE98" s="257">
        <f>IF(K97&lt;I97,2)+IF(M98&lt;O98,2)+IF(Q98&lt;S98,2)+IF(U98&lt;W98,2)</f>
        <v>0</v>
      </c>
      <c r="AF98" s="260"/>
      <c r="AG98" s="261"/>
      <c r="AH98" s="262"/>
      <c r="AI98" s="111"/>
      <c r="AJ98" s="1"/>
      <c r="AK98" s="1"/>
      <c r="AL98" s="1"/>
      <c r="AM98" s="1"/>
      <c r="AN98" s="111"/>
      <c r="AO98" s="109"/>
      <c r="AP98" s="109"/>
      <c r="AQ98" s="1" t="str">
        <f t="shared" si="16"/>
        <v>ETV2MTVL</v>
      </c>
      <c r="AR98" s="1">
        <f t="shared" si="17"/>
        <v>0</v>
      </c>
      <c r="AS98" s="1">
        <f t="shared" si="18"/>
        <v>0</v>
      </c>
      <c r="AT98" s="1"/>
      <c r="AU98" s="1"/>
      <c r="AZ98" s="111" t="s">
        <v>13</v>
      </c>
      <c r="BB98" s="119" t="str">
        <f xml:space="preserve">
IF(AG97=2,B97,
IF(AG98=2,B98,
IF(AG99=2,B99,
IF(AG100=2,B100,
IF(AG101=2,B101,
"")))))</f>
        <v/>
      </c>
    </row>
    <row r="99" spans="1:55" customFormat="1" x14ac:dyDescent="0.25">
      <c r="A99" s="113" t="s">
        <v>46</v>
      </c>
      <c r="B99" s="252" t="str">
        <f>Z12</f>
        <v>ATSV</v>
      </c>
      <c r="C99" s="252"/>
      <c r="D99" s="252"/>
      <c r="E99" s="253" t="str">
        <f>CONCATENATE(I47,"-",L47)</f>
        <v>15:00-3</v>
      </c>
      <c r="F99" s="253"/>
      <c r="G99" s="253"/>
      <c r="H99" s="253"/>
      <c r="I99" s="253" t="str">
        <f>CONCATENATE(I36,"-",L36)</f>
        <v>13:20-1</v>
      </c>
      <c r="J99" s="253"/>
      <c r="K99" s="253"/>
      <c r="L99" s="253"/>
      <c r="M99" s="254" t="s">
        <v>39</v>
      </c>
      <c r="N99" s="255"/>
      <c r="O99" s="256" t="s">
        <v>39</v>
      </c>
      <c r="P99" s="257"/>
      <c r="Q99" s="258">
        <f>V59</f>
        <v>0</v>
      </c>
      <c r="R99" s="259"/>
      <c r="S99" s="257">
        <f>Y59</f>
        <v>0</v>
      </c>
      <c r="T99" s="260"/>
      <c r="U99" s="258">
        <f>Y94</f>
        <v>0</v>
      </c>
      <c r="V99" s="259"/>
      <c r="W99" s="257">
        <f>V94</f>
        <v>0</v>
      </c>
      <c r="X99" s="260"/>
      <c r="Y99" s="258">
        <f>O97+O98+Q99+U99</f>
        <v>0</v>
      </c>
      <c r="Z99" s="259"/>
      <c r="AA99" s="257">
        <f>M97+M98+S99+W99</f>
        <v>0</v>
      </c>
      <c r="AB99" s="260"/>
      <c r="AC99" s="258">
        <f>IF(O97&gt;M97,2)+IF(M98&lt;O98,2)+IF(Q99&gt;S99,2)+IF(U99&gt;W99,2)</f>
        <v>0</v>
      </c>
      <c r="AD99" s="259"/>
      <c r="AE99" s="257">
        <f>IF(O97&lt;M97,2)+IF(M98&gt;O98,2)+IF(Q99&lt;S99,2)+IF(U99&lt;W99,2)</f>
        <v>0</v>
      </c>
      <c r="AF99" s="260"/>
      <c r="AG99" s="261"/>
      <c r="AH99" s="262"/>
      <c r="AI99" s="111"/>
      <c r="AJ99" s="1"/>
      <c r="AK99" s="1"/>
      <c r="AL99" s="1"/>
      <c r="AM99" s="1"/>
      <c r="AN99" s="111"/>
      <c r="AO99" s="109"/>
      <c r="AP99" s="109"/>
      <c r="AQ99" s="1" t="str">
        <f t="shared" si="16"/>
        <v>TSGBATSV</v>
      </c>
      <c r="AR99" s="1">
        <f t="shared" si="17"/>
        <v>0</v>
      </c>
      <c r="AS99" s="1">
        <f t="shared" si="18"/>
        <v>0</v>
      </c>
      <c r="AT99" s="1"/>
      <c r="AU99" s="1"/>
      <c r="AZ99" s="111" t="s">
        <v>17</v>
      </c>
      <c r="BB99" s="118" t="str">
        <f xml:space="preserve">
IF(AG97=3,B97,
IF(AG98=3,B98,
IF(AG99=3,B99,
IF(AG100=3,B100,
IF(AG101=3,B101,
"")))))</f>
        <v/>
      </c>
      <c r="BC99" s="111"/>
    </row>
    <row r="100" spans="1:55" customFormat="1" x14ac:dyDescent="0.25">
      <c r="A100" s="113" t="s">
        <v>47</v>
      </c>
      <c r="B100" s="252" t="str">
        <f>Z13</f>
        <v>WSV</v>
      </c>
      <c r="C100" s="252"/>
      <c r="D100" s="252"/>
      <c r="E100" s="253" t="str">
        <f>CONCATENATE(I37,"-",L37)</f>
        <v>13:20-2</v>
      </c>
      <c r="F100" s="253"/>
      <c r="G100" s="253"/>
      <c r="H100" s="253"/>
      <c r="I100" s="253" t="str">
        <f>CONCATENATE(I48,"-",L48)</f>
        <v>15:50-1</v>
      </c>
      <c r="J100" s="253"/>
      <c r="K100" s="253"/>
      <c r="L100" s="253"/>
      <c r="M100" s="253" t="str">
        <f>CONCATENATE(I59,"-",L59)</f>
        <v>17:30-3</v>
      </c>
      <c r="N100" s="253"/>
      <c r="O100" s="253"/>
      <c r="P100" s="253"/>
      <c r="Q100" s="254" t="s">
        <v>39</v>
      </c>
      <c r="R100" s="255"/>
      <c r="S100" s="256" t="s">
        <v>39</v>
      </c>
      <c r="T100" s="257"/>
      <c r="U100" s="258">
        <f>V92</f>
        <v>0</v>
      </c>
      <c r="V100" s="259"/>
      <c r="W100" s="257">
        <f>Y92</f>
        <v>0</v>
      </c>
      <c r="X100" s="260"/>
      <c r="Y100" s="258">
        <f>S97+S98+S99+U100</f>
        <v>0</v>
      </c>
      <c r="Z100" s="259"/>
      <c r="AA100" s="257">
        <f>Q97+Q98+Q99+W100</f>
        <v>0</v>
      </c>
      <c r="AB100" s="260"/>
      <c r="AC100" s="258">
        <f>IF(S97&gt;Q97,2)+IF(S98&gt;Q98,2)+IF(S99&gt;Q99,2)+IF(U100&gt;W100,2)</f>
        <v>0</v>
      </c>
      <c r="AD100" s="259"/>
      <c r="AE100" s="257">
        <f>IF(S97&lt;Q97,2)+IF(S98&lt;Q98,2)+IF(S99&lt;Q99,2)+IF(U100&lt;W100,2)</f>
        <v>0</v>
      </c>
      <c r="AF100" s="260"/>
      <c r="AG100" s="261"/>
      <c r="AH100" s="262"/>
      <c r="AI100" s="111"/>
      <c r="AJ100" s="1"/>
      <c r="AK100" s="1"/>
      <c r="AL100" s="1"/>
      <c r="AM100" s="1"/>
      <c r="AN100" s="111"/>
      <c r="AO100" s="109"/>
      <c r="AP100" s="109"/>
      <c r="AQ100" s="1" t="str">
        <f t="shared" si="16"/>
        <v>ETV1WSV</v>
      </c>
      <c r="AR100" s="1">
        <f t="shared" si="17"/>
        <v>0</v>
      </c>
      <c r="AS100" s="1">
        <f t="shared" si="18"/>
        <v>0</v>
      </c>
      <c r="AT100" s="1"/>
      <c r="AU100" s="1"/>
      <c r="AZ100" s="111" t="s">
        <v>142</v>
      </c>
      <c r="BB100" s="118" t="str">
        <f xml:space="preserve">
IF(AG97=4,B97,
IF(AG98=4,B98,
IF(AG99=4,B99,
IF(AG100=4,B100,
IF(AG101=4,B101,
"")))))</f>
        <v/>
      </c>
      <c r="BC100" s="111"/>
    </row>
    <row r="101" spans="1:55" s="111" customFormat="1" hidden="1" x14ac:dyDescent="0.25">
      <c r="A101" s="113" t="s">
        <v>48</v>
      </c>
      <c r="B101" s="252" t="str">
        <f>Z14</f>
        <v/>
      </c>
      <c r="C101" s="252"/>
      <c r="D101" s="252"/>
      <c r="E101" s="253" t="str">
        <f>CONCATENATE(I95,"-",L95)</f>
        <v>-2</v>
      </c>
      <c r="F101" s="253"/>
      <c r="G101" s="253"/>
      <c r="H101" s="253"/>
      <c r="I101" s="253" t="str">
        <f>CONCATENATE(I93,"-",L93)</f>
        <v>-4</v>
      </c>
      <c r="J101" s="253"/>
      <c r="K101" s="253"/>
      <c r="L101" s="253"/>
      <c r="M101" s="253" t="str">
        <f>CONCATENATE(I94,"-",L94)</f>
        <v>-1</v>
      </c>
      <c r="N101" s="253"/>
      <c r="O101" s="253"/>
      <c r="P101" s="253"/>
      <c r="Q101" s="253" t="str">
        <f>CONCATENATE(I92,"-",L92)</f>
        <v>-4</v>
      </c>
      <c r="R101" s="253"/>
      <c r="S101" s="253"/>
      <c r="T101" s="253"/>
      <c r="U101" s="254" t="s">
        <v>39</v>
      </c>
      <c r="V101" s="255"/>
      <c r="W101" s="256" t="s">
        <v>39</v>
      </c>
      <c r="X101" s="257"/>
      <c r="Y101" s="258">
        <f>W97+W98+W99+W100</f>
        <v>0</v>
      </c>
      <c r="Z101" s="259"/>
      <c r="AA101" s="257">
        <f>U97+U98+U99+U100</f>
        <v>0</v>
      </c>
      <c r="AB101" s="260"/>
      <c r="AC101" s="258">
        <f>IF(W97&gt;U97,2)+IF(W98&gt;U98,2)+IF(W99&gt;U99,2)+IF(W100&gt;U100,2)</f>
        <v>0</v>
      </c>
      <c r="AD101" s="259"/>
      <c r="AE101" s="257">
        <f>IF(W97&lt;U97,2)+IF(W98&lt;U98,2)+IF(W99&lt;U99,2)+IF(W100&lt;U100,2)</f>
        <v>0</v>
      </c>
      <c r="AF101" s="260"/>
      <c r="AG101" s="261"/>
      <c r="AH101" s="262"/>
      <c r="AO101" s="109"/>
      <c r="AP101" s="109"/>
      <c r="AQ101" s="1" t="str">
        <f t="shared" si="16"/>
        <v>SCALTURA</v>
      </c>
      <c r="AR101" s="1">
        <f t="shared" si="17"/>
        <v>0</v>
      </c>
      <c r="AS101" s="1">
        <f t="shared" si="18"/>
        <v>0</v>
      </c>
      <c r="AZ101" s="111" t="s">
        <v>143</v>
      </c>
      <c r="BB101" s="118" t="str">
        <f xml:space="preserve">
IF(AG97=5,B97,
IF(AG98=5,B98,
IF(AG99=5,B99,
IF(AG100=5,B100,
IF(AG101=5,B101,
"")))))</f>
        <v/>
      </c>
    </row>
    <row r="102" spans="1:55" ht="9" customHeight="1" x14ac:dyDescent="0.25">
      <c r="AQ102" s="1" t="str">
        <f t="shared" si="16"/>
        <v>BGWTOWE</v>
      </c>
      <c r="AR102" s="1">
        <f t="shared" si="17"/>
        <v>0</v>
      </c>
      <c r="AS102" s="1">
        <f t="shared" si="18"/>
        <v>0</v>
      </c>
    </row>
    <row r="103" spans="1:55" x14ac:dyDescent="0.25">
      <c r="A103" s="1" t="s">
        <v>197</v>
      </c>
    </row>
    <row r="104" spans="1:55" hidden="1" x14ac:dyDescent="0.25"/>
    <row r="105" spans="1:55" ht="9" customHeight="1" x14ac:dyDescent="0.25">
      <c r="AN105" s="6"/>
    </row>
    <row r="106" spans="1:55" ht="21" x14ac:dyDescent="0.4">
      <c r="A106" s="216" t="s">
        <v>152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1"/>
      <c r="AJ106" s="212"/>
      <c r="AK106" s="212"/>
      <c r="AL106" s="212"/>
      <c r="AM106" s="212"/>
      <c r="AN106" s="212"/>
      <c r="AO106" s="212"/>
      <c r="AQ106" s="1" t="str">
        <f t="shared" ref="AQ106:AQ111" si="19">R54&amp;N54</f>
        <v>HAHIBWB</v>
      </c>
      <c r="AR106" s="1">
        <f t="shared" ref="AR106:AR111" si="20">Y54</f>
        <v>0</v>
      </c>
      <c r="AS106" s="1">
        <f t="shared" ref="AS106:AS111" si="21">V54</f>
        <v>0</v>
      </c>
    </row>
    <row r="107" spans="1:55" hidden="1" x14ac:dyDescent="0.25">
      <c r="AQ107" s="1" t="str">
        <f t="shared" si="19"/>
        <v>RISTBCH</v>
      </c>
      <c r="AR107" s="1">
        <f t="shared" si="20"/>
        <v>0</v>
      </c>
      <c r="AS107" s="1">
        <f t="shared" si="21"/>
        <v>0</v>
      </c>
    </row>
    <row r="108" spans="1:55" x14ac:dyDescent="0.25">
      <c r="B108" s="226" t="s">
        <v>9</v>
      </c>
      <c r="C108" s="226"/>
      <c r="D108" s="226"/>
      <c r="E108" s="226"/>
      <c r="F108" s="226"/>
      <c r="J108" s="226" t="s">
        <v>10</v>
      </c>
      <c r="K108" s="226"/>
      <c r="L108" s="226"/>
      <c r="M108" s="226"/>
      <c r="N108" s="226"/>
      <c r="R108" s="226" t="s">
        <v>130</v>
      </c>
      <c r="S108" s="226"/>
      <c r="T108" s="226"/>
      <c r="U108" s="226"/>
      <c r="V108" s="226"/>
      <c r="W108" s="116"/>
      <c r="Z108" s="226" t="s">
        <v>131</v>
      </c>
      <c r="AA108" s="226"/>
      <c r="AB108" s="226"/>
      <c r="AC108" s="226"/>
      <c r="AD108" s="226"/>
      <c r="AQ108" s="1" t="str">
        <f t="shared" si="19"/>
        <v>NTSVETV2</v>
      </c>
      <c r="AR108" s="1">
        <f t="shared" si="20"/>
        <v>0</v>
      </c>
      <c r="AS108" s="1">
        <f t="shared" si="21"/>
        <v>0</v>
      </c>
    </row>
    <row r="109" spans="1:55" x14ac:dyDescent="0.25">
      <c r="B109" s="167" t="s">
        <v>132</v>
      </c>
      <c r="C109" s="167"/>
      <c r="D109" s="204" t="str">
        <f xml:space="preserve">
IF(AG72=1,B72,
IF(AG73=1,B73,
IF(AG74=1,B74,
IF(AG75=1,B75,
IF(AG76=1,B76,
"")))))</f>
        <v/>
      </c>
      <c r="E109" s="204"/>
      <c r="F109" s="204"/>
      <c r="J109" s="167" t="s">
        <v>11</v>
      </c>
      <c r="K109" s="167"/>
      <c r="L109" s="204" t="str">
        <f xml:space="preserve">
IF(AG72=2,B72,
IF(AG73=2,B73,
IF(AG74=2,B74,
IF(AG75=2,B75,
IF(AG76=2,B76,
"")))))</f>
        <v/>
      </c>
      <c r="M109" s="204"/>
      <c r="N109" s="204"/>
      <c r="R109" s="102" t="s">
        <v>133</v>
      </c>
      <c r="S109" s="102"/>
      <c r="T109" s="203" t="str">
        <f xml:space="preserve">
IF(AG72=4,B72,
IF(AG73=4,B73,
IF(AG74=4,B74,
IF(AG75=4,B75,
IF(AG76=4,B76,
"")))))</f>
        <v/>
      </c>
      <c r="U109" s="203"/>
      <c r="V109" s="203"/>
      <c r="Z109" s="102" t="s">
        <v>136</v>
      </c>
      <c r="AA109" s="102"/>
      <c r="AB109" s="203" t="str">
        <f xml:space="preserve">
IF(AG79=4,B79,
IF(AG80=4,B80,
IF(AG81=4,B81,
IF(AG82=4,B82,
IF(AG83=4,B83,
"")))))</f>
        <v/>
      </c>
      <c r="AC109" s="203"/>
      <c r="AD109" s="203"/>
      <c r="AQ109" s="1" t="str">
        <f t="shared" si="19"/>
        <v>MTVLBSV</v>
      </c>
      <c r="AR109" s="1">
        <f t="shared" si="20"/>
        <v>0</v>
      </c>
      <c r="AS109" s="1">
        <f t="shared" si="21"/>
        <v>0</v>
      </c>
    </row>
    <row r="110" spans="1:55" x14ac:dyDescent="0.25">
      <c r="B110" s="167" t="s">
        <v>135</v>
      </c>
      <c r="C110" s="167"/>
      <c r="D110" s="204" t="str">
        <f xml:space="preserve">
IF(AG79=1,B79,
IF(AG80=1,B80,
IF(AG81=1,B81,
IF(AG82=1,B82,
IF(AG83=1,B83,
"")))))</f>
        <v/>
      </c>
      <c r="E110" s="204"/>
      <c r="F110" s="204"/>
      <c r="J110" s="167" t="s">
        <v>12</v>
      </c>
      <c r="K110" s="167"/>
      <c r="L110" s="204" t="str">
        <f xml:space="preserve">
IF(AG79=2,B79,
IF(AG80=2,B80,
IF(AG81=2,B81,
IF(AG82=2,B82,
IF(AG83=2,B83,
"")))))</f>
        <v/>
      </c>
      <c r="M110" s="204"/>
      <c r="N110" s="204"/>
      <c r="R110" s="102" t="s">
        <v>142</v>
      </c>
      <c r="S110" s="102"/>
      <c r="T110" s="203" t="str">
        <f xml:space="preserve">
IF(AG97=4,B97,
IF(AG98=4,B98,
IF(AG99=4,B99,
IF(AG100=4,B100,
IF(AG101=4,B101,
"")))))</f>
        <v/>
      </c>
      <c r="U110" s="203"/>
      <c r="V110" s="203"/>
      <c r="Z110" s="102" t="s">
        <v>139</v>
      </c>
      <c r="AA110" s="102"/>
      <c r="AB110" s="203" t="str">
        <f xml:space="preserve">
IF(AG86=4,B86,
IF(AG87=4,B87,
IF(AG88=4,B88,
IF(AG89=4,B89,
IF(AG90=4,B90,
"")))))</f>
        <v/>
      </c>
      <c r="AC110" s="203"/>
      <c r="AD110" s="203"/>
      <c r="AQ110" s="1" t="str">
        <f t="shared" si="19"/>
        <v>ETV1TSGB</v>
      </c>
      <c r="AR110" s="1">
        <f t="shared" si="20"/>
        <v>0</v>
      </c>
      <c r="AS110" s="1">
        <f t="shared" si="21"/>
        <v>0</v>
      </c>
    </row>
    <row r="111" spans="1:55" x14ac:dyDescent="0.25">
      <c r="B111" s="167" t="s">
        <v>138</v>
      </c>
      <c r="C111" s="167"/>
      <c r="D111" s="204" t="str">
        <f xml:space="preserve">
IF(AG86=1,B86,
IF(AG87=1,B87,
IF(AG88=1,B88,
IF(AG89=1,B89,
IF(AG90=1,B90,
"")))))</f>
        <v/>
      </c>
      <c r="E111" s="204"/>
      <c r="F111" s="204"/>
      <c r="J111" s="167" t="s">
        <v>14</v>
      </c>
      <c r="K111" s="167"/>
      <c r="L111" s="204" t="str">
        <f xml:space="preserve">
IF(AG86=2,B86,
IF(AG87=2,B87,
IF(AG88=2,B88,
IF(AG89=2,B89,
IF(AG90=2,B90,
"")))))</f>
        <v/>
      </c>
      <c r="M111" s="204"/>
      <c r="N111" s="204"/>
      <c r="R111" s="102" t="s">
        <v>15</v>
      </c>
      <c r="S111" s="102"/>
      <c r="T111" s="203" t="str">
        <f xml:space="preserve">
IF(AG72=3,B72,
IF(AG73=3,B73,
IF(AG74=3,B74,
IF(AG75=3,B75,
IF(AG76=3,B76,
"")))))</f>
        <v/>
      </c>
      <c r="U111" s="203"/>
      <c r="V111" s="203"/>
      <c r="Z111" s="102" t="s">
        <v>16</v>
      </c>
      <c r="AA111" s="102"/>
      <c r="AB111" s="203" t="str">
        <f xml:space="preserve">
IF(AG79=3,B79,
IF(AG80=3,B80,
IF(AG81=3,B81,
IF(AG82=3,B82,
IF(AG83=3,B83,
"")))))</f>
        <v/>
      </c>
      <c r="AC111" s="203"/>
      <c r="AD111" s="203"/>
      <c r="AQ111" s="1" t="str">
        <f t="shared" si="19"/>
        <v>WSVATSV</v>
      </c>
      <c r="AR111" s="1">
        <f t="shared" si="20"/>
        <v>0</v>
      </c>
      <c r="AS111" s="1">
        <f t="shared" si="21"/>
        <v>0</v>
      </c>
    </row>
    <row r="112" spans="1:55" x14ac:dyDescent="0.25">
      <c r="B112" s="167" t="s">
        <v>141</v>
      </c>
      <c r="C112" s="167"/>
      <c r="D112" s="204" t="str">
        <f xml:space="preserve">
IF(AG97=1,B97,
IF(AG98=1,B98,
IF(AG99=1,B99,
IF(AG100=1,B100,
IF(AG101=1,B101,
"")))))</f>
        <v/>
      </c>
      <c r="E112" s="204"/>
      <c r="F112" s="204"/>
      <c r="J112" s="167" t="s">
        <v>13</v>
      </c>
      <c r="K112" s="167"/>
      <c r="L112" s="204" t="str">
        <f xml:space="preserve">
IF(AG97=2,B97,
IF(AG98=2,B98,
IF(AG99=2,B99,
IF(AG100=2,B100,
IF(AG101=2,B101,
"")))))</f>
        <v/>
      </c>
      <c r="M112" s="204"/>
      <c r="N112" s="204"/>
      <c r="R112" s="102" t="s">
        <v>17</v>
      </c>
      <c r="S112" s="102"/>
      <c r="T112" s="203" t="str">
        <f xml:space="preserve">
IF(AG97=3,B97,
IF(AG98=3,B98,
IF(AG99=3,B99,
IF(AG100=3,B100,
IF(AG101=3,B101,
"")))))</f>
        <v/>
      </c>
      <c r="U112" s="203"/>
      <c r="V112" s="203"/>
      <c r="Z112" s="102" t="s">
        <v>18</v>
      </c>
      <c r="AA112" s="102"/>
      <c r="AB112" s="203" t="str">
        <f xml:space="preserve">
IF(AG86=3,B86,
IF(AG87=3,B87,
IF(AG88=3,B88,
IF(AG89=3,B89,
IF(AG90=3,B90,
"")))))</f>
        <v/>
      </c>
      <c r="AC112" s="203"/>
      <c r="AD112" s="203"/>
    </row>
    <row r="113" spans="1:45" x14ac:dyDescent="0.25">
      <c r="AI113" s="211" t="s">
        <v>19</v>
      </c>
      <c r="AJ113" s="212"/>
      <c r="AK113" s="212"/>
      <c r="AL113" s="212"/>
      <c r="AM113" s="212"/>
      <c r="AN113" s="212"/>
      <c r="AO113" s="212"/>
    </row>
    <row r="114" spans="1:45" x14ac:dyDescent="0.25">
      <c r="A114" s="213" t="s">
        <v>20</v>
      </c>
      <c r="B114" s="213"/>
      <c r="C114" s="213"/>
      <c r="D114" s="214" t="s">
        <v>21</v>
      </c>
      <c r="E114" s="214"/>
      <c r="F114" s="215" t="s">
        <v>22</v>
      </c>
      <c r="G114" s="215"/>
      <c r="H114" s="215"/>
      <c r="I114" s="213" t="s">
        <v>23</v>
      </c>
      <c r="J114" s="213"/>
      <c r="K114" s="213"/>
      <c r="L114" s="213" t="s">
        <v>24</v>
      </c>
      <c r="M114" s="213"/>
      <c r="N114" s="213" t="s">
        <v>25</v>
      </c>
      <c r="O114" s="213"/>
      <c r="P114" s="213"/>
      <c r="Q114" s="213"/>
      <c r="R114" s="213"/>
      <c r="S114" s="213"/>
      <c r="T114" s="213"/>
      <c r="U114" s="4"/>
      <c r="V114" s="213" t="s">
        <v>26</v>
      </c>
      <c r="W114" s="213"/>
      <c r="X114" s="213"/>
      <c r="Y114" s="213"/>
      <c r="Z114" s="213"/>
      <c r="AA114" s="4"/>
      <c r="AB114" s="213" t="s">
        <v>27</v>
      </c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</row>
    <row r="115" spans="1:45" x14ac:dyDescent="0.25">
      <c r="A115" s="271" t="str">
        <f t="shared" ref="A115:A120" si="22">$H$1</f>
        <v>M14-1</v>
      </c>
      <c r="B115" s="271"/>
      <c r="C115" s="271"/>
      <c r="D115" s="271">
        <v>37</v>
      </c>
      <c r="E115" s="271"/>
      <c r="F115" s="271" t="s">
        <v>42</v>
      </c>
      <c r="G115" s="271"/>
      <c r="H115" s="271"/>
      <c r="I115" s="263" t="s">
        <v>49</v>
      </c>
      <c r="J115" s="263"/>
      <c r="K115" s="263"/>
      <c r="L115" s="272">
        <v>1</v>
      </c>
      <c r="M115" s="272"/>
      <c r="N115" s="203" t="str">
        <f>IF(T109="",R109,T109)</f>
        <v>A4</v>
      </c>
      <c r="O115" s="203"/>
      <c r="P115" s="203"/>
      <c r="Q115" s="104" t="s">
        <v>30</v>
      </c>
      <c r="R115" s="203" t="str">
        <f>IF(T110="",R110,T110)</f>
        <v>D4</v>
      </c>
      <c r="S115" s="203"/>
      <c r="T115" s="203"/>
      <c r="V115" s="270"/>
      <c r="W115" s="270"/>
      <c r="X115" s="104" t="s">
        <v>31</v>
      </c>
      <c r="Y115" s="269"/>
      <c r="Z115" s="269"/>
      <c r="AB115" s="238" t="s">
        <v>177</v>
      </c>
      <c r="AC115" s="238"/>
      <c r="AD115" s="238"/>
      <c r="AE115" s="110" t="s">
        <v>30</v>
      </c>
      <c r="AF115" s="221" t="s">
        <v>177</v>
      </c>
      <c r="AG115" s="221"/>
      <c r="AH115" s="221"/>
      <c r="AK115" s="241" t="s">
        <v>136</v>
      </c>
      <c r="AL115" s="241"/>
      <c r="AM115" s="241"/>
      <c r="AQ115" s="1" t="str">
        <f t="shared" ref="AQ115:AQ120" si="23">R64&amp;N64</f>
        <v>ALTOSCAL</v>
      </c>
      <c r="AR115" s="1">
        <f t="shared" ref="AR115:AR120" si="24">Y64</f>
        <v>0</v>
      </c>
      <c r="AS115" s="1">
        <f t="shared" ref="AS115:AS120" si="25">V64</f>
        <v>0</v>
      </c>
    </row>
    <row r="116" spans="1:45" x14ac:dyDescent="0.25">
      <c r="A116" s="271" t="str">
        <f t="shared" si="22"/>
        <v>M14-1</v>
      </c>
      <c r="B116" s="271"/>
      <c r="C116" s="271"/>
      <c r="D116" s="271">
        <v>38</v>
      </c>
      <c r="E116" s="271"/>
      <c r="F116" s="271" t="s">
        <v>42</v>
      </c>
      <c r="G116" s="271"/>
      <c r="H116" s="271"/>
      <c r="I116" s="263" t="s">
        <v>49</v>
      </c>
      <c r="J116" s="263"/>
      <c r="K116" s="263"/>
      <c r="L116" s="272">
        <v>2</v>
      </c>
      <c r="M116" s="272"/>
      <c r="N116" s="203" t="str">
        <f>IF(T111="",R111,T111)</f>
        <v>A3</v>
      </c>
      <c r="O116" s="203"/>
      <c r="P116" s="203"/>
      <c r="Q116" s="104" t="s">
        <v>30</v>
      </c>
      <c r="R116" s="203" t="str">
        <f>IF(T112="",R112,T112)</f>
        <v>D3</v>
      </c>
      <c r="S116" s="203"/>
      <c r="T116" s="203"/>
      <c r="V116" s="270"/>
      <c r="W116" s="270"/>
      <c r="X116" s="104" t="s">
        <v>31</v>
      </c>
      <c r="Y116" s="269"/>
      <c r="Z116" s="269"/>
      <c r="AB116" s="238" t="s">
        <v>177</v>
      </c>
      <c r="AC116" s="238"/>
      <c r="AD116" s="238"/>
      <c r="AE116" s="110" t="s">
        <v>30</v>
      </c>
      <c r="AF116" s="221" t="s">
        <v>177</v>
      </c>
      <c r="AG116" s="221"/>
      <c r="AH116" s="221"/>
      <c r="AK116" s="241" t="s">
        <v>16</v>
      </c>
      <c r="AL116" s="241"/>
      <c r="AM116" s="241"/>
      <c r="AQ116" s="1" t="str">
        <f t="shared" si="23"/>
        <v>TOWETURA</v>
      </c>
      <c r="AR116" s="1">
        <f t="shared" si="24"/>
        <v>0</v>
      </c>
      <c r="AS116" s="1">
        <f t="shared" si="25"/>
        <v>0</v>
      </c>
    </row>
    <row r="117" spans="1:45" x14ac:dyDescent="0.25">
      <c r="A117" s="271" t="str">
        <f t="shared" si="22"/>
        <v>M14-1</v>
      </c>
      <c r="B117" s="271"/>
      <c r="C117" s="271"/>
      <c r="D117" s="271">
        <v>39</v>
      </c>
      <c r="E117" s="271"/>
      <c r="F117" s="271" t="s">
        <v>43</v>
      </c>
      <c r="G117" s="271"/>
      <c r="H117" s="271"/>
      <c r="I117" s="263" t="s">
        <v>53</v>
      </c>
      <c r="J117" s="263"/>
      <c r="K117" s="263"/>
      <c r="L117" s="275">
        <v>1</v>
      </c>
      <c r="M117" s="275"/>
      <c r="N117" s="203" t="str">
        <f>IF(AB109="",Z109,AB109)</f>
        <v>B4</v>
      </c>
      <c r="O117" s="203"/>
      <c r="P117" s="203"/>
      <c r="Q117" s="104" t="s">
        <v>30</v>
      </c>
      <c r="R117" s="203" t="str">
        <f>IF(AB110="",Z110,AB110)</f>
        <v>C4</v>
      </c>
      <c r="S117" s="203"/>
      <c r="T117" s="203"/>
      <c r="V117" s="270"/>
      <c r="W117" s="270"/>
      <c r="X117" s="104" t="s">
        <v>31</v>
      </c>
      <c r="Y117" s="269"/>
      <c r="Z117" s="269"/>
      <c r="AB117" s="238" t="s">
        <v>177</v>
      </c>
      <c r="AC117" s="238"/>
      <c r="AD117" s="238"/>
      <c r="AE117" s="110" t="s">
        <v>30</v>
      </c>
      <c r="AF117" s="221" t="s">
        <v>177</v>
      </c>
      <c r="AG117" s="221"/>
      <c r="AH117" s="221"/>
      <c r="AK117" s="218" t="str">
        <f>R115</f>
        <v>D4</v>
      </c>
      <c r="AL117" s="218"/>
      <c r="AM117" s="218"/>
      <c r="AQ117" s="1" t="str">
        <f t="shared" si="23"/>
        <v>HAPIHAHI</v>
      </c>
      <c r="AR117" s="1">
        <f t="shared" si="24"/>
        <v>0</v>
      </c>
      <c r="AS117" s="1">
        <f t="shared" si="25"/>
        <v>0</v>
      </c>
    </row>
    <row r="118" spans="1:45" x14ac:dyDescent="0.25">
      <c r="A118" s="271" t="str">
        <f t="shared" si="22"/>
        <v>M14-1</v>
      </c>
      <c r="B118" s="271"/>
      <c r="C118" s="271"/>
      <c r="D118" s="271">
        <v>40</v>
      </c>
      <c r="E118" s="271"/>
      <c r="F118" s="271" t="s">
        <v>43</v>
      </c>
      <c r="G118" s="271"/>
      <c r="H118" s="271"/>
      <c r="I118" s="263" t="s">
        <v>53</v>
      </c>
      <c r="J118" s="263"/>
      <c r="K118" s="263"/>
      <c r="L118" s="275">
        <v>2</v>
      </c>
      <c r="M118" s="275"/>
      <c r="N118" s="203" t="str">
        <f>IF(AB111="",Z111,AB111)</f>
        <v>B3</v>
      </c>
      <c r="O118" s="203"/>
      <c r="P118" s="203"/>
      <c r="Q118" s="104" t="s">
        <v>30</v>
      </c>
      <c r="R118" s="203" t="str">
        <f>IF(AB112="",Z112,AB112)</f>
        <v>C3</v>
      </c>
      <c r="S118" s="203"/>
      <c r="T118" s="203"/>
      <c r="V118" s="270"/>
      <c r="W118" s="270"/>
      <c r="X118" s="104" t="s">
        <v>31</v>
      </c>
      <c r="Y118" s="269"/>
      <c r="Z118" s="269"/>
      <c r="AB118" s="238" t="s">
        <v>177</v>
      </c>
      <c r="AC118" s="238"/>
      <c r="AD118" s="238"/>
      <c r="AE118" s="110" t="s">
        <v>30</v>
      </c>
      <c r="AF118" s="221" t="s">
        <v>177</v>
      </c>
      <c r="AG118" s="221"/>
      <c r="AH118" s="221"/>
      <c r="AK118" s="241" t="s">
        <v>17</v>
      </c>
      <c r="AL118" s="241"/>
      <c r="AM118" s="241"/>
      <c r="AQ118" s="1" t="str">
        <f t="shared" si="23"/>
        <v>BCHBWB</v>
      </c>
      <c r="AR118" s="1">
        <f t="shared" si="24"/>
        <v>0</v>
      </c>
      <c r="AS118" s="1">
        <f t="shared" si="25"/>
        <v>0</v>
      </c>
    </row>
    <row r="119" spans="1:45" x14ac:dyDescent="0.25">
      <c r="A119" s="198" t="str">
        <f t="shared" si="22"/>
        <v>M14-1</v>
      </c>
      <c r="B119" s="198"/>
      <c r="C119" s="198"/>
      <c r="D119" s="198">
        <v>41</v>
      </c>
      <c r="E119" s="198"/>
      <c r="F119" s="198" t="s">
        <v>40</v>
      </c>
      <c r="G119" s="198"/>
      <c r="H119" s="198"/>
      <c r="I119" s="210" t="s">
        <v>49</v>
      </c>
      <c r="J119" s="210"/>
      <c r="K119" s="210"/>
      <c r="L119" s="207">
        <v>2</v>
      </c>
      <c r="M119" s="207"/>
      <c r="N119" s="204" t="str">
        <f>IF(D109="",B109,D109)</f>
        <v>A1</v>
      </c>
      <c r="O119" s="204"/>
      <c r="P119" s="204"/>
      <c r="Q119" s="168" t="s">
        <v>30</v>
      </c>
      <c r="R119" s="204" t="str">
        <f>IF(D110="",B110,D110)</f>
        <v>B1</v>
      </c>
      <c r="S119" s="204"/>
      <c r="T119" s="204"/>
      <c r="U119" s="169"/>
      <c r="V119" s="205"/>
      <c r="W119" s="205"/>
      <c r="X119" s="170" t="s">
        <v>31</v>
      </c>
      <c r="Y119" s="206"/>
      <c r="Z119" s="206"/>
      <c r="AA119" s="169"/>
      <c r="AB119" s="208" t="s">
        <v>177</v>
      </c>
      <c r="AC119" s="208"/>
      <c r="AD119" s="208"/>
      <c r="AE119" s="151" t="s">
        <v>30</v>
      </c>
      <c r="AF119" s="209" t="s">
        <v>177</v>
      </c>
      <c r="AG119" s="209"/>
      <c r="AH119" s="209"/>
      <c r="AI119" s="169"/>
      <c r="AJ119" s="169"/>
      <c r="AK119" s="197" t="str">
        <f>R116</f>
        <v>D3</v>
      </c>
      <c r="AL119" s="197"/>
      <c r="AM119" s="197"/>
      <c r="AQ119" s="1" t="str">
        <f t="shared" si="23"/>
        <v>OTTNTSV</v>
      </c>
      <c r="AR119" s="1">
        <f t="shared" si="24"/>
        <v>0</v>
      </c>
      <c r="AS119" s="1">
        <f t="shared" si="25"/>
        <v>0</v>
      </c>
    </row>
    <row r="120" spans="1:45" x14ac:dyDescent="0.25">
      <c r="A120" s="198" t="str">
        <f t="shared" si="22"/>
        <v>M14-1</v>
      </c>
      <c r="B120" s="198"/>
      <c r="C120" s="198"/>
      <c r="D120" s="198">
        <v>42</v>
      </c>
      <c r="E120" s="198"/>
      <c r="F120" s="198" t="s">
        <v>40</v>
      </c>
      <c r="G120" s="198"/>
      <c r="H120" s="198"/>
      <c r="I120" s="210" t="s">
        <v>49</v>
      </c>
      <c r="J120" s="210"/>
      <c r="K120" s="210"/>
      <c r="L120" s="207">
        <v>3</v>
      </c>
      <c r="M120" s="207"/>
      <c r="N120" s="204" t="str">
        <f>IF(D111="",B111,D111)</f>
        <v>C1</v>
      </c>
      <c r="O120" s="204"/>
      <c r="P120" s="204"/>
      <c r="Q120" s="168" t="s">
        <v>30</v>
      </c>
      <c r="R120" s="204" t="str">
        <f>IF(D112="",B112,D112)</f>
        <v>D1</v>
      </c>
      <c r="S120" s="204"/>
      <c r="T120" s="204"/>
      <c r="U120" s="169"/>
      <c r="V120" s="205"/>
      <c r="W120" s="205"/>
      <c r="X120" s="170" t="s">
        <v>31</v>
      </c>
      <c r="Y120" s="206"/>
      <c r="Z120" s="206"/>
      <c r="AA120" s="169"/>
      <c r="AB120" s="208" t="s">
        <v>177</v>
      </c>
      <c r="AC120" s="208"/>
      <c r="AD120" s="208"/>
      <c r="AE120" s="151" t="s">
        <v>30</v>
      </c>
      <c r="AF120" s="209" t="s">
        <v>177</v>
      </c>
      <c r="AG120" s="209"/>
      <c r="AH120" s="209"/>
      <c r="AI120" s="169"/>
      <c r="AJ120" s="169"/>
      <c r="AK120" s="197" t="str">
        <f>R117</f>
        <v>C4</v>
      </c>
      <c r="AL120" s="197"/>
      <c r="AM120" s="197"/>
      <c r="AQ120" s="1" t="str">
        <f t="shared" si="23"/>
        <v>BSVETV2</v>
      </c>
      <c r="AR120" s="1">
        <f t="shared" si="24"/>
        <v>0</v>
      </c>
      <c r="AS120" s="1">
        <f t="shared" si="25"/>
        <v>0</v>
      </c>
    </row>
    <row r="122" spans="1:45" x14ac:dyDescent="0.25">
      <c r="AI122" s="211" t="s">
        <v>19</v>
      </c>
      <c r="AJ122" s="212"/>
      <c r="AK122" s="212"/>
      <c r="AL122" s="212"/>
      <c r="AM122" s="212"/>
      <c r="AN122" s="212"/>
      <c r="AO122" s="212"/>
    </row>
    <row r="123" spans="1:45" x14ac:dyDescent="0.25">
      <c r="A123" s="213" t="s">
        <v>20</v>
      </c>
      <c r="B123" s="213"/>
      <c r="C123" s="213"/>
      <c r="D123" s="214" t="s">
        <v>21</v>
      </c>
      <c r="E123" s="214"/>
      <c r="F123" s="215" t="s">
        <v>22</v>
      </c>
      <c r="G123" s="215"/>
      <c r="H123" s="215"/>
      <c r="I123" s="213" t="s">
        <v>23</v>
      </c>
      <c r="J123" s="213"/>
      <c r="K123" s="213"/>
      <c r="L123" s="213" t="s">
        <v>24</v>
      </c>
      <c r="M123" s="213"/>
      <c r="N123" s="213" t="s">
        <v>25</v>
      </c>
      <c r="O123" s="213"/>
      <c r="P123" s="213"/>
      <c r="Q123" s="213"/>
      <c r="R123" s="213"/>
      <c r="S123" s="213"/>
      <c r="T123" s="213"/>
      <c r="U123" s="4"/>
      <c r="V123" s="213" t="s">
        <v>26</v>
      </c>
      <c r="W123" s="213"/>
      <c r="X123" s="213"/>
      <c r="Y123" s="213"/>
      <c r="Z123" s="213"/>
      <c r="AA123" s="4"/>
      <c r="AB123" s="213" t="s">
        <v>27</v>
      </c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</row>
    <row r="124" spans="1:45" x14ac:dyDescent="0.25">
      <c r="A124" s="198" t="str">
        <f t="shared" ref="A124:A129" si="26">$H$1</f>
        <v>M14-1</v>
      </c>
      <c r="B124" s="198"/>
      <c r="C124" s="198"/>
      <c r="D124" s="198">
        <v>43</v>
      </c>
      <c r="E124" s="198"/>
      <c r="F124" s="198" t="s">
        <v>41</v>
      </c>
      <c r="G124" s="198"/>
      <c r="H124" s="198"/>
      <c r="I124" s="210" t="s">
        <v>53</v>
      </c>
      <c r="J124" s="210"/>
      <c r="K124" s="210"/>
      <c r="L124" s="207">
        <v>1</v>
      </c>
      <c r="M124" s="207"/>
      <c r="N124" s="204" t="str">
        <f>IF(L109="",J109,L109)</f>
        <v>A2</v>
      </c>
      <c r="O124" s="204"/>
      <c r="P124" s="204"/>
      <c r="Q124" s="168" t="s">
        <v>30</v>
      </c>
      <c r="R124" s="204" t="str">
        <f>IF(L110="",J110,L110)</f>
        <v>B2</v>
      </c>
      <c r="S124" s="204"/>
      <c r="T124" s="204"/>
      <c r="U124" s="169"/>
      <c r="V124" s="205"/>
      <c r="W124" s="205"/>
      <c r="X124" s="170" t="s">
        <v>31</v>
      </c>
      <c r="Y124" s="206"/>
      <c r="Z124" s="206"/>
      <c r="AA124" s="169"/>
      <c r="AB124" s="208" t="s">
        <v>177</v>
      </c>
      <c r="AC124" s="208"/>
      <c r="AD124" s="208"/>
      <c r="AE124" s="151" t="s">
        <v>30</v>
      </c>
      <c r="AF124" s="209" t="s">
        <v>177</v>
      </c>
      <c r="AG124" s="209"/>
      <c r="AH124" s="209"/>
      <c r="AI124" s="169"/>
      <c r="AJ124" s="169"/>
      <c r="AK124" s="197" t="str">
        <f>R118</f>
        <v>C3</v>
      </c>
      <c r="AL124" s="197"/>
      <c r="AM124" s="197"/>
    </row>
    <row r="125" spans="1:45" x14ac:dyDescent="0.25">
      <c r="A125" s="198" t="str">
        <f t="shared" si="26"/>
        <v>M14-1</v>
      </c>
      <c r="B125" s="198"/>
      <c r="C125" s="198"/>
      <c r="D125" s="198">
        <v>44</v>
      </c>
      <c r="E125" s="198"/>
      <c r="F125" s="198" t="s">
        <v>41</v>
      </c>
      <c r="G125" s="198"/>
      <c r="H125" s="198"/>
      <c r="I125" s="210" t="s">
        <v>53</v>
      </c>
      <c r="J125" s="210"/>
      <c r="K125" s="210"/>
      <c r="L125" s="207">
        <v>2</v>
      </c>
      <c r="M125" s="207"/>
      <c r="N125" s="204" t="str">
        <f>IF(L111="",J111,L111)</f>
        <v>C2</v>
      </c>
      <c r="O125" s="204"/>
      <c r="P125" s="204"/>
      <c r="Q125" s="168" t="s">
        <v>30</v>
      </c>
      <c r="R125" s="204" t="str">
        <f>IF(L112="",J112,L112)</f>
        <v>D2</v>
      </c>
      <c r="S125" s="204"/>
      <c r="T125" s="204"/>
      <c r="U125" s="169"/>
      <c r="V125" s="205"/>
      <c r="W125" s="205"/>
      <c r="X125" s="170" t="s">
        <v>31</v>
      </c>
      <c r="Y125" s="206"/>
      <c r="Z125" s="206"/>
      <c r="AA125" s="169"/>
      <c r="AB125" s="208" t="s">
        <v>177</v>
      </c>
      <c r="AC125" s="208"/>
      <c r="AD125" s="208"/>
      <c r="AE125" s="151" t="s">
        <v>30</v>
      </c>
      <c r="AF125" s="209" t="s">
        <v>177</v>
      </c>
      <c r="AG125" s="209"/>
      <c r="AH125" s="209"/>
      <c r="AI125" s="169"/>
      <c r="AJ125" s="169"/>
      <c r="AK125" s="197" t="str">
        <f>R119</f>
        <v>B1</v>
      </c>
      <c r="AL125" s="197"/>
      <c r="AM125" s="197"/>
    </row>
    <row r="126" spans="1:45" x14ac:dyDescent="0.25">
      <c r="A126" s="271" t="str">
        <f t="shared" si="26"/>
        <v>M14-1</v>
      </c>
      <c r="B126" s="271"/>
      <c r="C126" s="271"/>
      <c r="D126" s="271">
        <v>45</v>
      </c>
      <c r="E126" s="271"/>
      <c r="F126" s="271" t="s">
        <v>42</v>
      </c>
      <c r="G126" s="271"/>
      <c r="H126" s="271"/>
      <c r="I126" s="263" t="s">
        <v>50</v>
      </c>
      <c r="J126" s="263"/>
      <c r="K126" s="263"/>
      <c r="L126" s="275">
        <v>1</v>
      </c>
      <c r="M126" s="275"/>
      <c r="N126" s="203" t="str">
        <f>IF(T110="",R110,T110)</f>
        <v>D4</v>
      </c>
      <c r="O126" s="203"/>
      <c r="P126" s="203"/>
      <c r="Q126" s="104" t="s">
        <v>30</v>
      </c>
      <c r="R126" s="203" t="str">
        <f>IF(T111="",R111,T111)</f>
        <v>A3</v>
      </c>
      <c r="S126" s="203"/>
      <c r="T126" s="203"/>
      <c r="V126" s="270"/>
      <c r="W126" s="270"/>
      <c r="X126" s="104" t="s">
        <v>31</v>
      </c>
      <c r="Y126" s="269"/>
      <c r="Z126" s="269"/>
      <c r="AB126" s="238" t="s">
        <v>177</v>
      </c>
      <c r="AC126" s="238"/>
      <c r="AD126" s="238"/>
      <c r="AE126" s="110" t="s">
        <v>30</v>
      </c>
      <c r="AF126" s="221" t="s">
        <v>177</v>
      </c>
      <c r="AG126" s="221"/>
      <c r="AH126" s="221"/>
      <c r="AK126" s="241" t="s">
        <v>139</v>
      </c>
      <c r="AL126" s="241"/>
      <c r="AM126" s="241"/>
    </row>
    <row r="127" spans="1:45" x14ac:dyDescent="0.25">
      <c r="A127" s="271" t="str">
        <f t="shared" si="26"/>
        <v>M14-1</v>
      </c>
      <c r="B127" s="271"/>
      <c r="C127" s="271"/>
      <c r="D127" s="271">
        <v>46</v>
      </c>
      <c r="E127" s="271"/>
      <c r="F127" s="271" t="s">
        <v>42</v>
      </c>
      <c r="G127" s="271"/>
      <c r="H127" s="271"/>
      <c r="I127" s="263" t="s">
        <v>50</v>
      </c>
      <c r="J127" s="263"/>
      <c r="K127" s="263"/>
      <c r="L127" s="275">
        <v>2</v>
      </c>
      <c r="M127" s="275"/>
      <c r="N127" s="203" t="str">
        <f>IF(T112="",R112,T112)</f>
        <v>D3</v>
      </c>
      <c r="O127" s="203"/>
      <c r="P127" s="203"/>
      <c r="Q127" s="104" t="s">
        <v>30</v>
      </c>
      <c r="R127" s="203" t="str">
        <f>IF(T109="",R109,T109)</f>
        <v>A4</v>
      </c>
      <c r="S127" s="203"/>
      <c r="T127" s="203"/>
      <c r="V127" s="270"/>
      <c r="W127" s="270"/>
      <c r="X127" s="104" t="s">
        <v>31</v>
      </c>
      <c r="Y127" s="269"/>
      <c r="Z127" s="269"/>
      <c r="AB127" s="238" t="s">
        <v>177</v>
      </c>
      <c r="AC127" s="238"/>
      <c r="AD127" s="238"/>
      <c r="AE127" s="110" t="s">
        <v>30</v>
      </c>
      <c r="AF127" s="221" t="s">
        <v>177</v>
      </c>
      <c r="AG127" s="221"/>
      <c r="AH127" s="221"/>
      <c r="AK127" s="241" t="s">
        <v>18</v>
      </c>
      <c r="AL127" s="241"/>
      <c r="AM127" s="241"/>
    </row>
    <row r="128" spans="1:45" x14ac:dyDescent="0.25">
      <c r="A128" s="271" t="str">
        <f t="shared" si="26"/>
        <v>M14-1</v>
      </c>
      <c r="B128" s="271"/>
      <c r="C128" s="271"/>
      <c r="D128" s="271">
        <v>47</v>
      </c>
      <c r="E128" s="271"/>
      <c r="F128" s="271" t="s">
        <v>43</v>
      </c>
      <c r="G128" s="271"/>
      <c r="H128" s="271"/>
      <c r="I128" s="263" t="s">
        <v>54</v>
      </c>
      <c r="J128" s="263"/>
      <c r="K128" s="263"/>
      <c r="L128" s="275">
        <v>1</v>
      </c>
      <c r="M128" s="275"/>
      <c r="N128" s="203" t="str">
        <f>IF(AB110="",Z110,AB110)</f>
        <v>C4</v>
      </c>
      <c r="O128" s="203"/>
      <c r="P128" s="203"/>
      <c r="Q128" s="104" t="s">
        <v>30</v>
      </c>
      <c r="R128" s="203" t="str">
        <f>IF(AB111="",Z111,AB111)</f>
        <v>B3</v>
      </c>
      <c r="S128" s="203"/>
      <c r="T128" s="203"/>
      <c r="V128" s="270"/>
      <c r="W128" s="270"/>
      <c r="X128" s="104" t="s">
        <v>31</v>
      </c>
      <c r="Y128" s="269"/>
      <c r="Z128" s="269"/>
      <c r="AB128" s="238" t="s">
        <v>177</v>
      </c>
      <c r="AC128" s="238"/>
      <c r="AD128" s="238"/>
      <c r="AE128" s="110" t="s">
        <v>30</v>
      </c>
      <c r="AF128" s="221" t="s">
        <v>177</v>
      </c>
      <c r="AG128" s="221"/>
      <c r="AH128" s="221"/>
      <c r="AK128" s="241" t="s">
        <v>15</v>
      </c>
      <c r="AL128" s="241"/>
      <c r="AM128" s="241"/>
    </row>
    <row r="129" spans="1:45" x14ac:dyDescent="0.25">
      <c r="A129" s="271" t="str">
        <f t="shared" si="26"/>
        <v>M14-1</v>
      </c>
      <c r="B129" s="271"/>
      <c r="C129" s="271"/>
      <c r="D129" s="271">
        <v>48</v>
      </c>
      <c r="E129" s="271"/>
      <c r="F129" s="271" t="s">
        <v>43</v>
      </c>
      <c r="G129" s="271"/>
      <c r="H129" s="271"/>
      <c r="I129" s="263" t="s">
        <v>54</v>
      </c>
      <c r="J129" s="263"/>
      <c r="K129" s="263"/>
      <c r="L129" s="275">
        <v>2</v>
      </c>
      <c r="M129" s="275"/>
      <c r="N129" s="203" t="str">
        <f>IF(AB112="",Z112,AB112)</f>
        <v>C3</v>
      </c>
      <c r="O129" s="203"/>
      <c r="P129" s="203"/>
      <c r="Q129" s="104" t="s">
        <v>30</v>
      </c>
      <c r="R129" s="203" t="str">
        <f>IF(AB109="",Z109,AB109)</f>
        <v>B4</v>
      </c>
      <c r="S129" s="203"/>
      <c r="T129" s="203"/>
      <c r="V129" s="270"/>
      <c r="W129" s="270"/>
      <c r="X129" s="104" t="s">
        <v>31</v>
      </c>
      <c r="Y129" s="269"/>
      <c r="Z129" s="269"/>
      <c r="AB129" s="238" t="s">
        <v>177</v>
      </c>
      <c r="AC129" s="238"/>
      <c r="AD129" s="238"/>
      <c r="AE129" s="110" t="s">
        <v>30</v>
      </c>
      <c r="AF129" s="221" t="s">
        <v>177</v>
      </c>
      <c r="AG129" s="221"/>
      <c r="AH129" s="221"/>
      <c r="AK129" s="241" t="s">
        <v>133</v>
      </c>
      <c r="AL129" s="241"/>
      <c r="AM129" s="241"/>
    </row>
    <row r="130" spans="1:45" customFormat="1" x14ac:dyDescent="0.25">
      <c r="A130" s="106"/>
      <c r="B130" s="1"/>
      <c r="C130" s="1"/>
      <c r="D130" s="1"/>
      <c r="E130" s="1"/>
      <c r="F130" s="107"/>
      <c r="G130" s="107"/>
      <c r="H130" s="107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V130" s="106"/>
      <c r="W130" s="106"/>
      <c r="X130" s="106"/>
      <c r="Y130" s="106"/>
      <c r="Z130" s="106"/>
      <c r="AB130" s="106"/>
      <c r="AC130" s="106"/>
      <c r="AD130" s="106"/>
      <c r="AE130" s="106"/>
      <c r="AF130" s="106"/>
      <c r="AG130" s="106"/>
      <c r="AH130" s="106"/>
      <c r="AI130" s="108"/>
      <c r="AJ130" s="108"/>
      <c r="AK130" s="108"/>
      <c r="AL130" s="108"/>
      <c r="AM130" s="108"/>
      <c r="AN130" s="103" t="str">
        <f>$AN$15</f>
        <v>Version 4 - HAPI hat zurückgezogen: Stand 18.06.2026</v>
      </c>
      <c r="AO130" s="109"/>
      <c r="AP130" s="109"/>
      <c r="AQ130" s="1"/>
      <c r="AR130" s="1"/>
      <c r="AS130" s="1"/>
    </row>
    <row r="131" spans="1:45" x14ac:dyDescent="0.25">
      <c r="AI131" s="211" t="s">
        <v>19</v>
      </c>
      <c r="AJ131" s="212"/>
      <c r="AK131" s="212"/>
      <c r="AL131" s="212"/>
      <c r="AM131" s="212"/>
      <c r="AN131" s="212"/>
      <c r="AO131" s="212"/>
    </row>
    <row r="132" spans="1:45" x14ac:dyDescent="0.25">
      <c r="A132" s="213" t="s">
        <v>20</v>
      </c>
      <c r="B132" s="213"/>
      <c r="C132" s="213"/>
      <c r="D132" s="214" t="s">
        <v>21</v>
      </c>
      <c r="E132" s="214"/>
      <c r="F132" s="215" t="s">
        <v>22</v>
      </c>
      <c r="G132" s="215"/>
      <c r="H132" s="215"/>
      <c r="I132" s="213" t="s">
        <v>23</v>
      </c>
      <c r="J132" s="213"/>
      <c r="K132" s="213"/>
      <c r="L132" s="213" t="s">
        <v>24</v>
      </c>
      <c r="M132" s="213"/>
      <c r="N132" s="213" t="s">
        <v>25</v>
      </c>
      <c r="O132" s="213"/>
      <c r="P132" s="213"/>
      <c r="Q132" s="213"/>
      <c r="R132" s="213"/>
      <c r="S132" s="213"/>
      <c r="T132" s="213"/>
      <c r="U132" s="4"/>
      <c r="V132" s="213" t="s">
        <v>26</v>
      </c>
      <c r="W132" s="213"/>
      <c r="X132" s="213"/>
      <c r="Y132" s="213"/>
      <c r="Z132" s="213"/>
      <c r="AA132" s="4"/>
      <c r="AB132" s="213" t="s">
        <v>27</v>
      </c>
      <c r="AC132" s="213"/>
      <c r="AD132" s="213"/>
      <c r="AE132" s="213"/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</row>
    <row r="133" spans="1:45" x14ac:dyDescent="0.25">
      <c r="A133" s="198" t="str">
        <f>$H$1</f>
        <v>M14-1</v>
      </c>
      <c r="B133" s="198"/>
      <c r="C133" s="198"/>
      <c r="D133" s="198">
        <v>49</v>
      </c>
      <c r="E133" s="198"/>
      <c r="F133" s="198" t="s">
        <v>40</v>
      </c>
      <c r="G133" s="198"/>
      <c r="H133" s="198"/>
      <c r="I133" s="210" t="s">
        <v>54</v>
      </c>
      <c r="J133" s="210"/>
      <c r="K133" s="210"/>
      <c r="L133" s="207">
        <v>1</v>
      </c>
      <c r="M133" s="207"/>
      <c r="N133" s="204" t="str">
        <f>IF(D110="",B110,D110)</f>
        <v>B1</v>
      </c>
      <c r="O133" s="204"/>
      <c r="P133" s="204"/>
      <c r="Q133" s="168" t="s">
        <v>30</v>
      </c>
      <c r="R133" s="204" t="str">
        <f>IF(D111="",B111,D111)</f>
        <v>C1</v>
      </c>
      <c r="S133" s="204"/>
      <c r="T133" s="204"/>
      <c r="U133" s="169"/>
      <c r="V133" s="205"/>
      <c r="W133" s="205"/>
      <c r="X133" s="170" t="s">
        <v>31</v>
      </c>
      <c r="Y133" s="206"/>
      <c r="Z133" s="206"/>
      <c r="AA133" s="169"/>
      <c r="AB133" s="208" t="s">
        <v>177</v>
      </c>
      <c r="AC133" s="208"/>
      <c r="AD133" s="208"/>
      <c r="AE133" s="151" t="s">
        <v>30</v>
      </c>
      <c r="AF133" s="209" t="s">
        <v>177</v>
      </c>
      <c r="AG133" s="209"/>
      <c r="AH133" s="209"/>
      <c r="AI133" s="169"/>
      <c r="AJ133" s="169"/>
      <c r="AK133" s="197" t="str">
        <f>R127</f>
        <v>A4</v>
      </c>
      <c r="AL133" s="197"/>
      <c r="AM133" s="197"/>
    </row>
    <row r="134" spans="1:45" x14ac:dyDescent="0.25">
      <c r="A134" s="198" t="str">
        <f>$H$1</f>
        <v>M14-1</v>
      </c>
      <c r="B134" s="198"/>
      <c r="C134" s="198"/>
      <c r="D134" s="198">
        <v>50</v>
      </c>
      <c r="E134" s="198"/>
      <c r="F134" s="198" t="s">
        <v>40</v>
      </c>
      <c r="G134" s="198"/>
      <c r="H134" s="198"/>
      <c r="I134" s="210" t="s">
        <v>54</v>
      </c>
      <c r="J134" s="210"/>
      <c r="K134" s="210"/>
      <c r="L134" s="207">
        <v>2</v>
      </c>
      <c r="M134" s="207"/>
      <c r="N134" s="204" t="str">
        <f>IF(D112="",B112,D112)</f>
        <v>D1</v>
      </c>
      <c r="O134" s="204"/>
      <c r="P134" s="204"/>
      <c r="Q134" s="168" t="s">
        <v>30</v>
      </c>
      <c r="R134" s="204" t="str">
        <f>IF(D109="",B109,D109)</f>
        <v>A1</v>
      </c>
      <c r="S134" s="204"/>
      <c r="T134" s="204"/>
      <c r="U134" s="169"/>
      <c r="V134" s="205"/>
      <c r="W134" s="205"/>
      <c r="X134" s="170" t="s">
        <v>31</v>
      </c>
      <c r="Y134" s="206"/>
      <c r="Z134" s="206"/>
      <c r="AA134" s="169"/>
      <c r="AB134" s="208" t="s">
        <v>177</v>
      </c>
      <c r="AC134" s="208"/>
      <c r="AD134" s="208"/>
      <c r="AE134" s="151" t="s">
        <v>30</v>
      </c>
      <c r="AF134" s="209" t="s">
        <v>177</v>
      </c>
      <c r="AG134" s="209"/>
      <c r="AH134" s="209"/>
      <c r="AI134" s="169"/>
      <c r="AJ134" s="169"/>
      <c r="AK134" s="197" t="str">
        <f>R128</f>
        <v>B3</v>
      </c>
      <c r="AL134" s="197"/>
      <c r="AM134" s="197"/>
    </row>
    <row r="135" spans="1:45" x14ac:dyDescent="0.25">
      <c r="A135" s="198" t="str">
        <f>$H$1</f>
        <v>M14-1</v>
      </c>
      <c r="B135" s="198"/>
      <c r="C135" s="198"/>
      <c r="D135" s="198">
        <v>51</v>
      </c>
      <c r="E135" s="198"/>
      <c r="F135" s="198" t="s">
        <v>41</v>
      </c>
      <c r="G135" s="198"/>
      <c r="H135" s="198"/>
      <c r="I135" s="210" t="s">
        <v>54</v>
      </c>
      <c r="J135" s="210"/>
      <c r="K135" s="210"/>
      <c r="L135" s="207">
        <v>3</v>
      </c>
      <c r="M135" s="207"/>
      <c r="N135" s="204" t="str">
        <f>IF(L110="",J110,L110)</f>
        <v>B2</v>
      </c>
      <c r="O135" s="204"/>
      <c r="P135" s="204"/>
      <c r="Q135" s="168" t="s">
        <v>30</v>
      </c>
      <c r="R135" s="204" t="str">
        <f>IF(L111="",J111,L111)</f>
        <v>C2</v>
      </c>
      <c r="S135" s="204"/>
      <c r="T135" s="204"/>
      <c r="U135" s="169"/>
      <c r="V135" s="205"/>
      <c r="W135" s="205"/>
      <c r="X135" s="170" t="s">
        <v>31</v>
      </c>
      <c r="Y135" s="206"/>
      <c r="Z135" s="206"/>
      <c r="AA135" s="169"/>
      <c r="AB135" s="208" t="s">
        <v>177</v>
      </c>
      <c r="AC135" s="208"/>
      <c r="AD135" s="208"/>
      <c r="AE135" s="151" t="s">
        <v>30</v>
      </c>
      <c r="AF135" s="209" t="s">
        <v>177</v>
      </c>
      <c r="AG135" s="209"/>
      <c r="AH135" s="209"/>
      <c r="AI135" s="169"/>
      <c r="AJ135" s="169"/>
      <c r="AK135" s="197" t="str">
        <f>R129</f>
        <v>B4</v>
      </c>
      <c r="AL135" s="197"/>
      <c r="AM135" s="197"/>
    </row>
    <row r="136" spans="1:45" x14ac:dyDescent="0.25">
      <c r="A136" s="198" t="str">
        <f>$H$1</f>
        <v>M14-1</v>
      </c>
      <c r="B136" s="198"/>
      <c r="C136" s="198"/>
      <c r="D136" s="198">
        <v>52</v>
      </c>
      <c r="E136" s="198"/>
      <c r="F136" s="198" t="s">
        <v>41</v>
      </c>
      <c r="G136" s="198"/>
      <c r="H136" s="198"/>
      <c r="I136" s="210" t="s">
        <v>122</v>
      </c>
      <c r="J136" s="210"/>
      <c r="K136" s="210"/>
      <c r="L136" s="207">
        <v>1</v>
      </c>
      <c r="M136" s="207"/>
      <c r="N136" s="204" t="str">
        <f>IF(L112="",J112,L112)</f>
        <v>D2</v>
      </c>
      <c r="O136" s="204"/>
      <c r="P136" s="204"/>
      <c r="Q136" s="168" t="s">
        <v>30</v>
      </c>
      <c r="R136" s="204" t="str">
        <f>IF(L109="",J109,L109)</f>
        <v>A2</v>
      </c>
      <c r="S136" s="204"/>
      <c r="T136" s="204"/>
      <c r="U136" s="169"/>
      <c r="V136" s="205"/>
      <c r="W136" s="205"/>
      <c r="X136" s="170" t="s">
        <v>31</v>
      </c>
      <c r="Y136" s="206"/>
      <c r="Z136" s="206"/>
      <c r="AA136" s="169"/>
      <c r="AB136" s="208" t="s">
        <v>177</v>
      </c>
      <c r="AC136" s="208"/>
      <c r="AD136" s="208"/>
      <c r="AE136" s="151" t="s">
        <v>30</v>
      </c>
      <c r="AF136" s="209" t="s">
        <v>177</v>
      </c>
      <c r="AG136" s="209"/>
      <c r="AH136" s="209"/>
      <c r="AI136" s="169"/>
      <c r="AJ136" s="169"/>
      <c r="AK136" s="197" t="str">
        <f>R133</f>
        <v>C1</v>
      </c>
      <c r="AL136" s="197"/>
      <c r="AM136" s="197"/>
    </row>
    <row r="137" spans="1:45" x14ac:dyDescent="0.25">
      <c r="A137" s="271" t="str">
        <f t="shared" ref="A137:A143" si="27">$H$1</f>
        <v>M14-1</v>
      </c>
      <c r="B137" s="271"/>
      <c r="C137" s="271"/>
      <c r="D137" s="271">
        <v>53</v>
      </c>
      <c r="E137" s="271"/>
      <c r="F137" s="271"/>
      <c r="G137" s="271"/>
      <c r="H137" s="271"/>
      <c r="I137" s="219" t="s">
        <v>122</v>
      </c>
      <c r="J137" s="219"/>
      <c r="K137" s="219"/>
      <c r="L137" s="275">
        <v>1</v>
      </c>
      <c r="M137" s="275"/>
      <c r="N137" s="203" t="str">
        <f xml:space="preserve">
IF(AC166=1,B166,
IF(AC167=1,B167,
IF(AC168=1,B168,
IF(AC169=1,B169,
"G1"))))</f>
        <v>G1</v>
      </c>
      <c r="O137" s="203"/>
      <c r="P137" s="203"/>
      <c r="Q137" s="104" t="s">
        <v>30</v>
      </c>
      <c r="R137" s="203" t="str">
        <f xml:space="preserve">
IF(AC172=1,B172,
IF(AC173=1,B173,
IF(AC174=1,B174,
IF(AC175=1,B175,
"H1"))))</f>
        <v>H1</v>
      </c>
      <c r="S137" s="203"/>
      <c r="T137" s="203"/>
      <c r="V137" s="270"/>
      <c r="W137" s="270"/>
      <c r="X137" s="104" t="s">
        <v>31</v>
      </c>
      <c r="Y137" s="269"/>
      <c r="Z137" s="269"/>
      <c r="AB137" s="238" t="s">
        <v>177</v>
      </c>
      <c r="AC137" s="238"/>
      <c r="AD137" s="238"/>
      <c r="AE137" s="110" t="s">
        <v>30</v>
      </c>
      <c r="AF137" s="221" t="s">
        <v>177</v>
      </c>
      <c r="AG137" s="221"/>
      <c r="AH137" s="221"/>
      <c r="AK137" s="241" t="s">
        <v>124</v>
      </c>
      <c r="AL137" s="241"/>
      <c r="AM137" s="241"/>
    </row>
    <row r="138" spans="1:45" x14ac:dyDescent="0.25">
      <c r="A138" s="271" t="str">
        <f t="shared" si="27"/>
        <v>M14-1</v>
      </c>
      <c r="B138" s="271"/>
      <c r="C138" s="271"/>
      <c r="D138" s="271">
        <v>54</v>
      </c>
      <c r="E138" s="271"/>
      <c r="F138" s="271"/>
      <c r="G138" s="271"/>
      <c r="H138" s="271"/>
      <c r="I138" s="219" t="s">
        <v>122</v>
      </c>
      <c r="J138" s="219"/>
      <c r="K138" s="219"/>
      <c r="L138" s="275">
        <v>2</v>
      </c>
      <c r="M138" s="275"/>
      <c r="N138" s="203" t="str">
        <f xml:space="preserve">
IF(AC166=2,B166,
IF(AC167=2,B167,
IF(AC168=2,B168,
IF(AC169=2,B169,
"G2"))))</f>
        <v>G2</v>
      </c>
      <c r="O138" s="203"/>
      <c r="P138" s="203"/>
      <c r="Q138" s="104" t="s">
        <v>30</v>
      </c>
      <c r="R138" s="203" t="str">
        <f xml:space="preserve">
IF(AC172=2,B172,
IF(AC173=2,B173,
IF(AC174=2,B174,
IF(AC175=2,B175,
"H2"))))</f>
        <v>H2</v>
      </c>
      <c r="S138" s="203"/>
      <c r="T138" s="203"/>
      <c r="V138" s="270"/>
      <c r="W138" s="270"/>
      <c r="X138" s="104" t="s">
        <v>31</v>
      </c>
      <c r="Y138" s="269"/>
      <c r="Z138" s="269"/>
      <c r="AB138" s="238" t="s">
        <v>177</v>
      </c>
      <c r="AC138" s="238"/>
      <c r="AD138" s="238"/>
      <c r="AE138" s="110" t="s">
        <v>30</v>
      </c>
      <c r="AF138" s="221" t="s">
        <v>177</v>
      </c>
      <c r="AG138" s="221"/>
      <c r="AH138" s="221"/>
      <c r="AK138" s="241" t="s">
        <v>125</v>
      </c>
      <c r="AL138" s="241"/>
      <c r="AM138" s="241"/>
    </row>
    <row r="140" spans="1:45" x14ac:dyDescent="0.25">
      <c r="AI140" s="211" t="s">
        <v>19</v>
      </c>
      <c r="AJ140" s="212"/>
      <c r="AK140" s="212"/>
      <c r="AL140" s="212"/>
      <c r="AM140" s="212"/>
      <c r="AN140" s="212"/>
      <c r="AO140" s="212"/>
    </row>
    <row r="141" spans="1:45" x14ac:dyDescent="0.25">
      <c r="A141" s="213" t="s">
        <v>20</v>
      </c>
      <c r="B141" s="213"/>
      <c r="C141" s="213"/>
      <c r="D141" s="214" t="s">
        <v>21</v>
      </c>
      <c r="E141" s="214"/>
      <c r="F141" s="215" t="s">
        <v>22</v>
      </c>
      <c r="G141" s="215"/>
      <c r="H141" s="215"/>
      <c r="I141" s="213" t="s">
        <v>23</v>
      </c>
      <c r="J141" s="213"/>
      <c r="K141" s="213"/>
      <c r="L141" s="213" t="s">
        <v>24</v>
      </c>
      <c r="M141" s="213"/>
      <c r="N141" s="213" t="s">
        <v>25</v>
      </c>
      <c r="O141" s="213"/>
      <c r="P141" s="213"/>
      <c r="Q141" s="213"/>
      <c r="R141" s="213"/>
      <c r="S141" s="213"/>
      <c r="T141" s="213"/>
      <c r="U141" s="4"/>
      <c r="V141" s="213" t="s">
        <v>26</v>
      </c>
      <c r="W141" s="213"/>
      <c r="X141" s="213"/>
      <c r="Y141" s="213"/>
      <c r="Z141" s="213"/>
      <c r="AA141" s="4"/>
      <c r="AB141" s="213" t="s">
        <v>27</v>
      </c>
      <c r="AC141" s="213"/>
      <c r="AD141" s="213"/>
      <c r="AE141" s="213"/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</row>
    <row r="142" spans="1:45" x14ac:dyDescent="0.25">
      <c r="A142" s="271" t="str">
        <f t="shared" si="27"/>
        <v>M14-1</v>
      </c>
      <c r="B142" s="271"/>
      <c r="C142" s="271"/>
      <c r="D142" s="271">
        <v>55</v>
      </c>
      <c r="E142" s="271"/>
      <c r="F142" s="271"/>
      <c r="G142" s="271"/>
      <c r="H142" s="271"/>
      <c r="I142" s="219" t="s">
        <v>187</v>
      </c>
      <c r="J142" s="219"/>
      <c r="K142" s="219"/>
      <c r="L142" s="272">
        <v>1</v>
      </c>
      <c r="M142" s="272"/>
      <c r="N142" s="203" t="str">
        <f xml:space="preserve">
IF(AC166=3,B166,
IF(AC167=3,B167,
IF(AC168=3,B168,
IF(AC169=3,B169,
"G3"))))</f>
        <v>G3</v>
      </c>
      <c r="O142" s="203"/>
      <c r="P142" s="203"/>
      <c r="Q142" s="104" t="s">
        <v>30</v>
      </c>
      <c r="R142" s="203" t="str">
        <f xml:space="preserve">
IF(AC172=3,B172,
IF(AC173=3,B173,
IF(AC174=3,B174,
IF(AC175=3,B175,
"H3"))))</f>
        <v>H3</v>
      </c>
      <c r="S142" s="203"/>
      <c r="T142" s="203"/>
      <c r="V142" s="270"/>
      <c r="W142" s="270"/>
      <c r="X142" s="104" t="s">
        <v>31</v>
      </c>
      <c r="Y142" s="269"/>
      <c r="Z142" s="269"/>
      <c r="AB142" s="238" t="s">
        <v>177</v>
      </c>
      <c r="AC142" s="238"/>
      <c r="AD142" s="238"/>
      <c r="AE142" s="110" t="s">
        <v>30</v>
      </c>
      <c r="AF142" s="221" t="s">
        <v>177</v>
      </c>
      <c r="AG142" s="221"/>
      <c r="AH142" s="221"/>
      <c r="AK142" s="241" t="s">
        <v>121</v>
      </c>
      <c r="AL142" s="241"/>
      <c r="AM142" s="241"/>
    </row>
    <row r="143" spans="1:45" x14ac:dyDescent="0.25">
      <c r="A143" s="271" t="str">
        <f t="shared" si="27"/>
        <v>M14-1</v>
      </c>
      <c r="B143" s="271"/>
      <c r="C143" s="271"/>
      <c r="D143" s="271">
        <v>56</v>
      </c>
      <c r="E143" s="271"/>
      <c r="F143" s="271"/>
      <c r="G143" s="271"/>
      <c r="H143" s="271"/>
      <c r="I143" s="219" t="s">
        <v>187</v>
      </c>
      <c r="J143" s="219"/>
      <c r="K143" s="219"/>
      <c r="L143" s="272">
        <v>2</v>
      </c>
      <c r="M143" s="272"/>
      <c r="N143" s="203" t="str">
        <f xml:space="preserve">
IF(AC166=4,B166,
IF(AC167=4,B167,
IF(AC168=4,B168,
IF(AC169=4,B169,
"G4"))))</f>
        <v>G4</v>
      </c>
      <c r="O143" s="203"/>
      <c r="P143" s="203"/>
      <c r="Q143" s="104" t="s">
        <v>30</v>
      </c>
      <c r="R143" s="203" t="str">
        <f xml:space="preserve">
IF(AC172=4,B172,
IF(AC173=4,B173,
IF(AC174=4,B174,
IF(AC175=4,B175,
"H4"))))</f>
        <v>H4</v>
      </c>
      <c r="S143" s="203"/>
      <c r="T143" s="203"/>
      <c r="V143" s="270"/>
      <c r="W143" s="270"/>
      <c r="X143" s="104" t="s">
        <v>31</v>
      </c>
      <c r="Y143" s="269"/>
      <c r="Z143" s="269"/>
      <c r="AB143" s="238" t="s">
        <v>177</v>
      </c>
      <c r="AC143" s="238"/>
      <c r="AD143" s="238"/>
      <c r="AE143" s="110" t="s">
        <v>30</v>
      </c>
      <c r="AF143" s="221" t="s">
        <v>177</v>
      </c>
      <c r="AG143" s="221"/>
      <c r="AH143" s="221"/>
      <c r="AK143" s="241" t="s">
        <v>144</v>
      </c>
      <c r="AL143" s="241"/>
      <c r="AM143" s="241"/>
    </row>
    <row r="144" spans="1:45" x14ac:dyDescent="0.25">
      <c r="A144" s="198" t="str">
        <f t="shared" ref="A144:A145" si="28">$H$1</f>
        <v>M14-1</v>
      </c>
      <c r="B144" s="198"/>
      <c r="C144" s="198"/>
      <c r="D144" s="198">
        <v>57</v>
      </c>
      <c r="E144" s="198"/>
      <c r="F144" s="198" t="s">
        <v>40</v>
      </c>
      <c r="G144" s="198"/>
      <c r="H144" s="198"/>
      <c r="I144" s="210" t="s">
        <v>187</v>
      </c>
      <c r="J144" s="210"/>
      <c r="K144" s="210"/>
      <c r="L144" s="207">
        <v>3</v>
      </c>
      <c r="M144" s="207"/>
      <c r="N144" s="204" t="str">
        <f>IF(D109="",B109,D109)</f>
        <v>A1</v>
      </c>
      <c r="O144" s="204"/>
      <c r="P144" s="204"/>
      <c r="Q144" s="168" t="s">
        <v>30</v>
      </c>
      <c r="R144" s="204" t="str">
        <f>IF(D111="",B111,D111)</f>
        <v>C1</v>
      </c>
      <c r="S144" s="204"/>
      <c r="T144" s="204"/>
      <c r="U144" s="169"/>
      <c r="V144" s="205"/>
      <c r="W144" s="205"/>
      <c r="X144" s="170" t="s">
        <v>31</v>
      </c>
      <c r="Y144" s="206"/>
      <c r="Z144" s="206"/>
      <c r="AA144" s="169"/>
      <c r="AB144" s="208" t="s">
        <v>177</v>
      </c>
      <c r="AC144" s="208"/>
      <c r="AD144" s="208"/>
      <c r="AE144" s="151" t="s">
        <v>30</v>
      </c>
      <c r="AF144" s="209" t="s">
        <v>177</v>
      </c>
      <c r="AG144" s="209"/>
      <c r="AH144" s="209"/>
      <c r="AI144" s="169"/>
      <c r="AJ144" s="169"/>
      <c r="AK144" s="197" t="str">
        <f>R138</f>
        <v>H2</v>
      </c>
      <c r="AL144" s="197"/>
      <c r="AM144" s="197"/>
    </row>
    <row r="145" spans="1:54" x14ac:dyDescent="0.25">
      <c r="A145" s="198" t="str">
        <f t="shared" si="28"/>
        <v>M14-1</v>
      </c>
      <c r="B145" s="198"/>
      <c r="C145" s="198"/>
      <c r="D145" s="198">
        <v>58</v>
      </c>
      <c r="E145" s="198"/>
      <c r="F145" s="198" t="s">
        <v>40</v>
      </c>
      <c r="G145" s="198"/>
      <c r="H145" s="198"/>
      <c r="I145" s="210" t="s">
        <v>126</v>
      </c>
      <c r="J145" s="210"/>
      <c r="K145" s="210"/>
      <c r="L145" s="207">
        <v>1</v>
      </c>
      <c r="M145" s="207"/>
      <c r="N145" s="204" t="str">
        <f>IF(D110="",B110,D110)</f>
        <v>B1</v>
      </c>
      <c r="O145" s="204"/>
      <c r="P145" s="204"/>
      <c r="Q145" s="168" t="s">
        <v>30</v>
      </c>
      <c r="R145" s="204" t="str">
        <f>IF(D112="",B112,D112)</f>
        <v>D1</v>
      </c>
      <c r="S145" s="204"/>
      <c r="T145" s="204"/>
      <c r="U145" s="169"/>
      <c r="V145" s="205"/>
      <c r="W145" s="205"/>
      <c r="X145" s="170" t="s">
        <v>31</v>
      </c>
      <c r="Y145" s="206"/>
      <c r="Z145" s="206"/>
      <c r="AA145" s="169"/>
      <c r="AB145" s="208" t="s">
        <v>177</v>
      </c>
      <c r="AC145" s="208"/>
      <c r="AD145" s="208"/>
      <c r="AE145" s="151" t="s">
        <v>30</v>
      </c>
      <c r="AF145" s="209" t="s">
        <v>177</v>
      </c>
      <c r="AG145" s="209"/>
      <c r="AH145" s="209"/>
      <c r="AI145" s="169"/>
      <c r="AJ145" s="169"/>
      <c r="AK145" s="197" t="str">
        <f>R142</f>
        <v>H3</v>
      </c>
      <c r="AL145" s="197"/>
      <c r="AM145" s="197"/>
    </row>
    <row r="146" spans="1:54" x14ac:dyDescent="0.25">
      <c r="A146" s="198" t="str">
        <f t="shared" ref="A146:A147" si="29">$H$1</f>
        <v>M14-1</v>
      </c>
      <c r="B146" s="198"/>
      <c r="C146" s="198"/>
      <c r="D146" s="198">
        <v>59</v>
      </c>
      <c r="E146" s="198"/>
      <c r="F146" s="198" t="s">
        <v>41</v>
      </c>
      <c r="G146" s="198"/>
      <c r="H146" s="198"/>
      <c r="I146" s="210" t="s">
        <v>126</v>
      </c>
      <c r="J146" s="210"/>
      <c r="K146" s="210"/>
      <c r="L146" s="207">
        <v>2</v>
      </c>
      <c r="M146" s="207"/>
      <c r="N146" s="204" t="str">
        <f>IF(L109="",J109,L109)</f>
        <v>A2</v>
      </c>
      <c r="O146" s="204"/>
      <c r="P146" s="204"/>
      <c r="Q146" s="168" t="s">
        <v>30</v>
      </c>
      <c r="R146" s="204" t="str">
        <f>IF(L111="",J111,L111)</f>
        <v>C2</v>
      </c>
      <c r="S146" s="204"/>
      <c r="T146" s="204"/>
      <c r="U146" s="169"/>
      <c r="V146" s="205"/>
      <c r="W146" s="205"/>
      <c r="X146" s="170" t="s">
        <v>31</v>
      </c>
      <c r="Y146" s="206"/>
      <c r="Z146" s="206"/>
      <c r="AA146" s="169"/>
      <c r="AB146" s="208" t="s">
        <v>177</v>
      </c>
      <c r="AC146" s="208"/>
      <c r="AD146" s="208"/>
      <c r="AE146" s="151" t="s">
        <v>30</v>
      </c>
      <c r="AF146" s="209" t="s">
        <v>177</v>
      </c>
      <c r="AG146" s="209"/>
      <c r="AH146" s="209"/>
      <c r="AI146" s="169"/>
      <c r="AJ146" s="169"/>
      <c r="AK146" s="197" t="str">
        <f>R143</f>
        <v>H4</v>
      </c>
      <c r="AL146" s="197"/>
      <c r="AM146" s="197"/>
    </row>
    <row r="147" spans="1:54" x14ac:dyDescent="0.25">
      <c r="A147" s="198" t="str">
        <f t="shared" si="29"/>
        <v>M14-1</v>
      </c>
      <c r="B147" s="198"/>
      <c r="C147" s="198"/>
      <c r="D147" s="198">
        <v>60</v>
      </c>
      <c r="E147" s="198"/>
      <c r="F147" s="198" t="s">
        <v>41</v>
      </c>
      <c r="G147" s="198"/>
      <c r="H147" s="198"/>
      <c r="I147" s="210" t="s">
        <v>126</v>
      </c>
      <c r="J147" s="210"/>
      <c r="K147" s="210"/>
      <c r="L147" s="207">
        <v>3</v>
      </c>
      <c r="M147" s="207"/>
      <c r="N147" s="204" t="str">
        <f>IF(L110="",J110,L110)</f>
        <v>B2</v>
      </c>
      <c r="O147" s="204"/>
      <c r="P147" s="204"/>
      <c r="Q147" s="168" t="s">
        <v>30</v>
      </c>
      <c r="R147" s="204" t="str">
        <f>IF(L112="",J112,L112)</f>
        <v>D2</v>
      </c>
      <c r="S147" s="204"/>
      <c r="T147" s="204"/>
      <c r="U147" s="169"/>
      <c r="V147" s="205"/>
      <c r="W147" s="205"/>
      <c r="X147" s="170" t="s">
        <v>31</v>
      </c>
      <c r="Y147" s="206"/>
      <c r="Z147" s="206"/>
      <c r="AA147" s="169"/>
      <c r="AB147" s="208" t="s">
        <v>177</v>
      </c>
      <c r="AC147" s="208"/>
      <c r="AD147" s="208"/>
      <c r="AE147" s="151" t="s">
        <v>30</v>
      </c>
      <c r="AF147" s="209" t="s">
        <v>177</v>
      </c>
      <c r="AG147" s="209"/>
      <c r="AH147" s="209"/>
      <c r="AI147" s="169"/>
      <c r="AJ147" s="169"/>
      <c r="AK147" s="197" t="str">
        <f>R144</f>
        <v>C1</v>
      </c>
      <c r="AL147" s="197"/>
      <c r="AM147" s="197"/>
    </row>
    <row r="148" spans="1:54" x14ac:dyDescent="0.25">
      <c r="N148" s="203" t="str">
        <f>IF(T109="",R109,T109)</f>
        <v>A4</v>
      </c>
      <c r="O148" s="203"/>
      <c r="P148" s="203"/>
      <c r="Q148" s="104" t="s">
        <v>30</v>
      </c>
      <c r="R148" s="203" t="str">
        <f>IF(T111="",R111,T111)</f>
        <v>A3</v>
      </c>
      <c r="S148" s="203"/>
      <c r="T148" s="203"/>
      <c r="V148" s="273" t="str">
        <f>IF(T109="","",VLOOKUP(CONCATENATE(N148,R148),$AQ:$AS,2,0))</f>
        <v/>
      </c>
      <c r="W148" s="273"/>
      <c r="X148" s="104" t="s">
        <v>31</v>
      </c>
      <c r="Y148" s="274" t="str">
        <f>IF(T109="","",VLOOKUP(CONCATENATE(N148,R148),$AQ:$AS,3,0))</f>
        <v/>
      </c>
      <c r="Z148" s="274"/>
      <c r="AB148" s="11" t="s">
        <v>51</v>
      </c>
    </row>
    <row r="149" spans="1:54" x14ac:dyDescent="0.25">
      <c r="N149" s="203" t="str">
        <f>IF(T110="",R110,T110)</f>
        <v>D4</v>
      </c>
      <c r="O149" s="203"/>
      <c r="P149" s="203"/>
      <c r="Q149" s="104" t="s">
        <v>30</v>
      </c>
      <c r="R149" s="203" t="str">
        <f>IF(T112="",R112,T112)</f>
        <v>D3</v>
      </c>
      <c r="S149" s="203"/>
      <c r="T149" s="203"/>
      <c r="V149" s="273" t="str">
        <f>IF(T110="","",VLOOKUP(CONCATENATE(N149,R149),$AQ:$AS,2,0))</f>
        <v/>
      </c>
      <c r="W149" s="273"/>
      <c r="X149" s="104" t="s">
        <v>31</v>
      </c>
      <c r="Y149" s="274" t="str">
        <f>IF(T110="","",VLOOKUP(CONCATENATE(N149,R149),$AQ:$AS,3,0))</f>
        <v/>
      </c>
      <c r="Z149" s="274"/>
      <c r="AB149" s="11" t="s">
        <v>52</v>
      </c>
    </row>
    <row r="150" spans="1:54" x14ac:dyDescent="0.25">
      <c r="N150" s="203" t="str">
        <f>IF(AB109="",Z109,AB109)</f>
        <v>B4</v>
      </c>
      <c r="O150" s="203"/>
      <c r="P150" s="203"/>
      <c r="Q150" s="104" t="s">
        <v>30</v>
      </c>
      <c r="R150" s="203" t="str">
        <f>IF(AB111="",Z111,AB111)</f>
        <v>B3</v>
      </c>
      <c r="S150" s="203"/>
      <c r="T150" s="203"/>
      <c r="V150" s="273" t="str">
        <f>IF(AB109="","",VLOOKUP(CONCATENATE(N150,R150),$AQ:$AS,2,0))</f>
        <v/>
      </c>
      <c r="W150" s="273"/>
      <c r="X150" s="104" t="s">
        <v>31</v>
      </c>
      <c r="Y150" s="274" t="str">
        <f>IF(AB109="","",VLOOKUP(CONCATENATE(N150,R150),$AQ:$AS,3,0))</f>
        <v/>
      </c>
      <c r="Z150" s="274"/>
      <c r="AB150" s="11" t="s">
        <v>55</v>
      </c>
    </row>
    <row r="151" spans="1:54" x14ac:dyDescent="0.25">
      <c r="N151" s="203" t="str">
        <f>IF(AB110="",Z110,AB110)</f>
        <v>C4</v>
      </c>
      <c r="O151" s="203"/>
      <c r="P151" s="203"/>
      <c r="Q151" s="104" t="s">
        <v>30</v>
      </c>
      <c r="R151" s="203" t="str">
        <f>IF(AB112="",Z112,AB112)</f>
        <v>C3</v>
      </c>
      <c r="S151" s="203"/>
      <c r="T151" s="203"/>
      <c r="V151" s="273" t="str">
        <f>IF(AB110="","",VLOOKUP(CONCATENATE(N151,R151),$AQ:$AS,2,0))</f>
        <v/>
      </c>
      <c r="W151" s="273"/>
      <c r="X151" s="104" t="s">
        <v>31</v>
      </c>
      <c r="Y151" s="274" t="str">
        <f>IF(AB110="","",VLOOKUP(CONCATENATE(N151,R151),$AQ:$AS,3,0))</f>
        <v/>
      </c>
      <c r="Z151" s="274"/>
      <c r="AB151" s="11" t="s">
        <v>56</v>
      </c>
    </row>
    <row r="152" spans="1:54" customFormat="1" x14ac:dyDescent="0.25">
      <c r="A152" s="106"/>
      <c r="B152" s="1"/>
      <c r="C152" s="1"/>
      <c r="D152" s="1"/>
      <c r="E152" s="1"/>
      <c r="F152" s="107"/>
      <c r="G152" s="107"/>
      <c r="H152" s="107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V152" s="106"/>
      <c r="W152" s="106"/>
      <c r="X152" s="106"/>
      <c r="Y152" s="106"/>
      <c r="Z152" s="106"/>
      <c r="AB152" s="106"/>
      <c r="AC152" s="106"/>
      <c r="AD152" s="106"/>
      <c r="AE152" s="106"/>
      <c r="AF152" s="106"/>
      <c r="AG152" s="106"/>
      <c r="AH152" s="106"/>
      <c r="AI152" s="108"/>
      <c r="AJ152" s="108"/>
      <c r="AK152" s="108"/>
      <c r="AL152" s="108"/>
      <c r="AM152" s="108"/>
      <c r="AN152" s="108"/>
      <c r="AO152" s="109"/>
      <c r="AP152" s="109"/>
    </row>
    <row r="153" spans="1:54" x14ac:dyDescent="0.25">
      <c r="A153" s="199" t="str">
        <f>B108</f>
        <v>Gruppe  E</v>
      </c>
      <c r="B153" s="199"/>
      <c r="C153" s="199"/>
      <c r="D153" s="199"/>
      <c r="E153" s="200" t="str">
        <f>B154</f>
        <v>A1</v>
      </c>
      <c r="F153" s="200"/>
      <c r="G153" s="200"/>
      <c r="H153" s="200"/>
      <c r="I153" s="200" t="str">
        <f>B155</f>
        <v>C1</v>
      </c>
      <c r="J153" s="200"/>
      <c r="K153" s="200"/>
      <c r="L153" s="200"/>
      <c r="M153" s="200" t="str">
        <f>B156</f>
        <v>B1</v>
      </c>
      <c r="N153" s="200"/>
      <c r="O153" s="200"/>
      <c r="P153" s="200"/>
      <c r="Q153" s="200" t="str">
        <f>B157</f>
        <v>D1</v>
      </c>
      <c r="R153" s="200"/>
      <c r="S153" s="200"/>
      <c r="T153" s="200"/>
      <c r="U153" s="201" t="s">
        <v>36</v>
      </c>
      <c r="V153" s="201"/>
      <c r="W153" s="201"/>
      <c r="X153" s="201"/>
      <c r="Y153" s="202" t="s">
        <v>37</v>
      </c>
      <c r="Z153" s="202"/>
      <c r="AA153" s="202"/>
      <c r="AB153" s="202"/>
      <c r="AC153" s="203" t="s">
        <v>38</v>
      </c>
      <c r="AD153" s="203"/>
      <c r="AY153" s="3"/>
      <c r="AZ153" s="3"/>
    </row>
    <row r="154" spans="1:54" x14ac:dyDescent="0.25">
      <c r="A154" s="10" t="s">
        <v>28</v>
      </c>
      <c r="B154" s="181" t="str">
        <f>IF(D109="",B109,D109)</f>
        <v>A1</v>
      </c>
      <c r="C154" s="181"/>
      <c r="D154" s="181"/>
      <c r="E154" s="183" t="s">
        <v>39</v>
      </c>
      <c r="F154" s="184"/>
      <c r="G154" s="185" t="s">
        <v>39</v>
      </c>
      <c r="H154" s="186"/>
      <c r="I154" s="187">
        <f>IF(V144="",0,V144)</f>
        <v>0</v>
      </c>
      <c r="J154" s="188"/>
      <c r="K154" s="186">
        <f>IF(Y144="",0,Y144)</f>
        <v>0</v>
      </c>
      <c r="L154" s="189"/>
      <c r="M154" s="187">
        <f>V119</f>
        <v>0</v>
      </c>
      <c r="N154" s="188"/>
      <c r="O154" s="186">
        <f>Y119</f>
        <v>0</v>
      </c>
      <c r="P154" s="189"/>
      <c r="Q154" s="187">
        <f>Y134</f>
        <v>0</v>
      </c>
      <c r="R154" s="188"/>
      <c r="S154" s="186">
        <f>V134</f>
        <v>0</v>
      </c>
      <c r="T154" s="189"/>
      <c r="U154" s="187">
        <f>+I154+M154+Q154</f>
        <v>0</v>
      </c>
      <c r="V154" s="188"/>
      <c r="W154" s="186">
        <f>+K154+O154+S154</f>
        <v>0</v>
      </c>
      <c r="X154" s="189"/>
      <c r="Y154" s="187">
        <f>IF(I154&gt;K154,2)+IF(M154&gt;O154,2)+IF(Q154&gt;S154,2)</f>
        <v>0</v>
      </c>
      <c r="Z154" s="188"/>
      <c r="AA154" s="186">
        <f>IF(I154&lt;K154,2)+IF(M154&lt;O154,2)+IF(Q154&lt;S154,2)</f>
        <v>0</v>
      </c>
      <c r="AB154" s="189"/>
      <c r="AC154" s="195"/>
      <c r="AD154" s="196"/>
      <c r="AY154" s="3"/>
      <c r="AZ154" s="111" t="s">
        <v>154</v>
      </c>
      <c r="BA154"/>
      <c r="BB154" s="118" t="str">
        <f xml:space="preserve">
IF(AC154=1,B154,
IF(AC155=1,B155,
IF(AC156=1,B156,
IF(AC157=1,B157,
""))))</f>
        <v/>
      </c>
    </row>
    <row r="155" spans="1:54" x14ac:dyDescent="0.25">
      <c r="A155" s="10" t="s">
        <v>34</v>
      </c>
      <c r="B155" s="181" t="str">
        <f>IF(D111="",B111,D111)</f>
        <v>C1</v>
      </c>
      <c r="C155" s="181"/>
      <c r="D155" s="181"/>
      <c r="E155" s="182" t="str">
        <f>CONCATENATE(I144,"-",L144)</f>
        <v>16:00-3</v>
      </c>
      <c r="F155" s="182"/>
      <c r="G155" s="182"/>
      <c r="H155" s="182"/>
      <c r="I155" s="183" t="s">
        <v>39</v>
      </c>
      <c r="J155" s="184"/>
      <c r="K155" s="185" t="s">
        <v>39</v>
      </c>
      <c r="L155" s="186"/>
      <c r="M155" s="187">
        <f>Y133</f>
        <v>0</v>
      </c>
      <c r="N155" s="188"/>
      <c r="O155" s="186">
        <f>V133</f>
        <v>0</v>
      </c>
      <c r="P155" s="189"/>
      <c r="Q155" s="187">
        <f>V120</f>
        <v>0</v>
      </c>
      <c r="R155" s="188"/>
      <c r="S155" s="186">
        <f>Y120</f>
        <v>0</v>
      </c>
      <c r="T155" s="189"/>
      <c r="U155" s="187">
        <f>K154+M155+Q155</f>
        <v>0</v>
      </c>
      <c r="V155" s="188"/>
      <c r="W155" s="186">
        <f>I154+O155+S155</f>
        <v>0</v>
      </c>
      <c r="X155" s="189"/>
      <c r="Y155" s="187">
        <f>IF(K154&gt;I154,2)+IF(M155&gt;O155,2)+IF(Q155&gt;S155,2)</f>
        <v>0</v>
      </c>
      <c r="Z155" s="188"/>
      <c r="AA155" s="186">
        <f>IF(K154&lt;I154,2)+IF(M155&lt;O155,2)+IF(Q155&lt;S155,2)</f>
        <v>0</v>
      </c>
      <c r="AB155" s="189"/>
      <c r="AC155" s="195"/>
      <c r="AD155" s="196"/>
      <c r="AY155" s="3"/>
      <c r="AZ155" s="111" t="s">
        <v>155</v>
      </c>
      <c r="BA155"/>
      <c r="BB155" s="119" t="str">
        <f xml:space="preserve">
IF(AC154=2,B154,
IF(AC155=2,B155,
IF(AC156=2,B156,
IF(AC157=2,B157,
""))))</f>
        <v/>
      </c>
    </row>
    <row r="156" spans="1:54" x14ac:dyDescent="0.25">
      <c r="A156" s="10" t="s">
        <v>29</v>
      </c>
      <c r="B156" s="181" t="str">
        <f>IF(D110="",B110,D110)</f>
        <v>B1</v>
      </c>
      <c r="C156" s="181"/>
      <c r="D156" s="181"/>
      <c r="E156" s="182" t="str">
        <f>CONCATENATE(I119,"-",L119)</f>
        <v>11:00-2</v>
      </c>
      <c r="F156" s="182"/>
      <c r="G156" s="182"/>
      <c r="H156" s="182"/>
      <c r="I156" s="182" t="str">
        <f>CONCATENATE(I133,"-",L133)</f>
        <v>14:00-1</v>
      </c>
      <c r="J156" s="182"/>
      <c r="K156" s="182"/>
      <c r="L156" s="182"/>
      <c r="M156" s="183" t="s">
        <v>39</v>
      </c>
      <c r="N156" s="184"/>
      <c r="O156" s="185" t="s">
        <v>39</v>
      </c>
      <c r="P156" s="186"/>
      <c r="Q156" s="187">
        <f>IF(V145="",0,V145)</f>
        <v>0</v>
      </c>
      <c r="R156" s="188"/>
      <c r="S156" s="186">
        <f>IF(Y145="",0,Y145)</f>
        <v>0</v>
      </c>
      <c r="T156" s="189"/>
      <c r="U156" s="187">
        <f>O154+O155+Q156</f>
        <v>0</v>
      </c>
      <c r="V156" s="188"/>
      <c r="W156" s="186">
        <f>M154+M155+S156</f>
        <v>0</v>
      </c>
      <c r="X156" s="189"/>
      <c r="Y156" s="187">
        <f>IF(O154&gt;M154,2)+IF(M155&lt;O155,2)+IF(Q156&gt;S156,2)</f>
        <v>0</v>
      </c>
      <c r="Z156" s="188"/>
      <c r="AA156" s="186">
        <f>IF(O154&lt;M154,2)+IF(M155&gt;O155,2)+IF(Q156&lt;S156,2)</f>
        <v>0</v>
      </c>
      <c r="AB156" s="189"/>
      <c r="AC156" s="195"/>
      <c r="AD156" s="196"/>
      <c r="AY156" s="3"/>
      <c r="AZ156" s="111" t="s">
        <v>156</v>
      </c>
      <c r="BA156"/>
      <c r="BB156" s="118" t="str">
        <f xml:space="preserve">
IF(AC154=3,B154,
IF(AC155=3,B155,
IF(AC156=3,B156,
IF(AC157=3,B157,
""))))</f>
        <v/>
      </c>
    </row>
    <row r="157" spans="1:54" x14ac:dyDescent="0.25">
      <c r="A157" s="10" t="s">
        <v>32</v>
      </c>
      <c r="B157" s="181" t="str">
        <f>IF(D112="",B112,D112)</f>
        <v>D1</v>
      </c>
      <c r="C157" s="181"/>
      <c r="D157" s="181"/>
      <c r="E157" s="182" t="str">
        <f>CONCATENATE(I134,"-",L134)</f>
        <v>14:00-2</v>
      </c>
      <c r="F157" s="182"/>
      <c r="G157" s="182"/>
      <c r="H157" s="182"/>
      <c r="I157" s="182" t="str">
        <f>CONCATENATE(I120,"-",L120)</f>
        <v>11:00-3</v>
      </c>
      <c r="J157" s="182"/>
      <c r="K157" s="182"/>
      <c r="L157" s="182"/>
      <c r="M157" s="182" t="str">
        <f>CONCATENATE(I145,"-",L145)</f>
        <v>17:00-1</v>
      </c>
      <c r="N157" s="182"/>
      <c r="O157" s="182"/>
      <c r="P157" s="182"/>
      <c r="Q157" s="183" t="s">
        <v>39</v>
      </c>
      <c r="R157" s="184"/>
      <c r="S157" s="185" t="s">
        <v>39</v>
      </c>
      <c r="T157" s="186"/>
      <c r="U157" s="187">
        <f>S154+S155+S156</f>
        <v>0</v>
      </c>
      <c r="V157" s="188"/>
      <c r="W157" s="186">
        <f>Q154+Q155+Q156</f>
        <v>0</v>
      </c>
      <c r="X157" s="189"/>
      <c r="Y157" s="187">
        <f>IF(S154&gt;Q154,2)+IF(S155&gt;Q155,2)+IF(S156&gt;Q156,2)</f>
        <v>0</v>
      </c>
      <c r="Z157" s="188"/>
      <c r="AA157" s="186">
        <f>IF(S154&lt;Q154,2)+IF(S155&lt;Q155,2)+IF(S156&lt;Q156,2)</f>
        <v>0</v>
      </c>
      <c r="AB157" s="189"/>
      <c r="AC157" s="195"/>
      <c r="AD157" s="196"/>
      <c r="AY157" s="3"/>
      <c r="AZ157" s="111" t="s">
        <v>157</v>
      </c>
      <c r="BA157"/>
      <c r="BB157" s="118" t="str">
        <f xml:space="preserve">
IF(AC154=4,B154,
IF(AC155=4,B155,
IF(AC156=4,B156,
IF(AC157=4,B157,
""))))</f>
        <v/>
      </c>
    </row>
    <row r="159" spans="1:54" x14ac:dyDescent="0.25">
      <c r="A159" s="199" t="str">
        <f>J108</f>
        <v>Gruppe F</v>
      </c>
      <c r="B159" s="199"/>
      <c r="C159" s="199"/>
      <c r="D159" s="199"/>
      <c r="E159" s="200" t="str">
        <f>B160</f>
        <v>A2</v>
      </c>
      <c r="F159" s="200"/>
      <c r="G159" s="200"/>
      <c r="H159" s="200"/>
      <c r="I159" s="200" t="str">
        <f>B161</f>
        <v>C2</v>
      </c>
      <c r="J159" s="200"/>
      <c r="K159" s="200"/>
      <c r="L159" s="200"/>
      <c r="M159" s="200" t="str">
        <f>B162</f>
        <v>B2</v>
      </c>
      <c r="N159" s="200"/>
      <c r="O159" s="200"/>
      <c r="P159" s="200"/>
      <c r="Q159" s="200" t="str">
        <f>B163</f>
        <v>D2</v>
      </c>
      <c r="R159" s="200"/>
      <c r="S159" s="200"/>
      <c r="T159" s="200"/>
      <c r="U159" s="201" t="s">
        <v>36</v>
      </c>
      <c r="V159" s="201"/>
      <c r="W159" s="201"/>
      <c r="X159" s="201"/>
      <c r="Y159" s="202" t="s">
        <v>37</v>
      </c>
      <c r="Z159" s="202"/>
      <c r="AA159" s="202"/>
      <c r="AB159" s="202"/>
      <c r="AC159" s="203" t="s">
        <v>38</v>
      </c>
      <c r="AD159" s="203"/>
      <c r="AY159" s="3"/>
    </row>
    <row r="160" spans="1:54" x14ac:dyDescent="0.25">
      <c r="A160" s="10" t="s">
        <v>40</v>
      </c>
      <c r="B160" s="181" t="str">
        <f>IF(L109="",J109,L109)</f>
        <v>A2</v>
      </c>
      <c r="C160" s="181"/>
      <c r="D160" s="181"/>
      <c r="E160" s="183" t="s">
        <v>39</v>
      </c>
      <c r="F160" s="184"/>
      <c r="G160" s="185" t="s">
        <v>39</v>
      </c>
      <c r="H160" s="186"/>
      <c r="I160" s="187">
        <f>IF(V146="",0,V146)</f>
        <v>0</v>
      </c>
      <c r="J160" s="188"/>
      <c r="K160" s="186">
        <f>IF(Y146="",0,Y146)</f>
        <v>0</v>
      </c>
      <c r="L160" s="189"/>
      <c r="M160" s="187">
        <f>V124</f>
        <v>0</v>
      </c>
      <c r="N160" s="188"/>
      <c r="O160" s="186">
        <f>Y124</f>
        <v>0</v>
      </c>
      <c r="P160" s="189"/>
      <c r="Q160" s="187">
        <f>Y136</f>
        <v>0</v>
      </c>
      <c r="R160" s="188"/>
      <c r="S160" s="186">
        <f>V136</f>
        <v>0</v>
      </c>
      <c r="T160" s="189"/>
      <c r="U160" s="187">
        <f>+I160+M160+Q160</f>
        <v>0</v>
      </c>
      <c r="V160" s="188"/>
      <c r="W160" s="186">
        <f>+K160+O160+S160</f>
        <v>0</v>
      </c>
      <c r="X160" s="189"/>
      <c r="Y160" s="187">
        <f>IF(I160&gt;K160,2)+IF(M160&gt;O160,2)+IF(Q160&gt;S160,2)</f>
        <v>0</v>
      </c>
      <c r="Z160" s="188"/>
      <c r="AA160" s="186">
        <f>IF(I160&lt;K160,2)+IF(M160&lt;O160,2)+IF(Q160&lt;S160,2)</f>
        <v>0</v>
      </c>
      <c r="AB160" s="189"/>
      <c r="AC160" s="195"/>
      <c r="AD160" s="196"/>
      <c r="AY160" s="3"/>
      <c r="AZ160" s="111" t="s">
        <v>158</v>
      </c>
      <c r="BA160"/>
      <c r="BB160" s="118" t="str">
        <f xml:space="preserve">
IF(AC160=1,B160,
IF(AC161=1,B161,
IF(AC162=1,B162,
IF(AC163=1,B163,
""))))</f>
        <v/>
      </c>
    </row>
    <row r="161" spans="1:54" x14ac:dyDescent="0.25">
      <c r="A161" s="10" t="s">
        <v>41</v>
      </c>
      <c r="B161" s="181" t="str">
        <f>IF(L111="",J111,L111)</f>
        <v>C2</v>
      </c>
      <c r="C161" s="181"/>
      <c r="D161" s="181"/>
      <c r="E161" s="182" t="str">
        <f>CONCATENATE(I146,"-",L146)</f>
        <v>17:00-2</v>
      </c>
      <c r="F161" s="182"/>
      <c r="G161" s="182"/>
      <c r="H161" s="182"/>
      <c r="I161" s="183" t="s">
        <v>39</v>
      </c>
      <c r="J161" s="184"/>
      <c r="K161" s="185" t="s">
        <v>39</v>
      </c>
      <c r="L161" s="186"/>
      <c r="M161" s="187">
        <f>Y135</f>
        <v>0</v>
      </c>
      <c r="N161" s="188"/>
      <c r="O161" s="186">
        <f>V135</f>
        <v>0</v>
      </c>
      <c r="P161" s="189"/>
      <c r="Q161" s="187">
        <f>V125</f>
        <v>0</v>
      </c>
      <c r="R161" s="188"/>
      <c r="S161" s="186">
        <f>Y125</f>
        <v>0</v>
      </c>
      <c r="T161" s="189"/>
      <c r="U161" s="187">
        <f>K160+M161+Q161</f>
        <v>0</v>
      </c>
      <c r="V161" s="188"/>
      <c r="W161" s="186">
        <f>I160+O161+S161</f>
        <v>0</v>
      </c>
      <c r="X161" s="189"/>
      <c r="Y161" s="187">
        <f>IF(K160&gt;I160,2)+IF(M161&gt;O161,2)+IF(Q161&gt;S161,2)</f>
        <v>0</v>
      </c>
      <c r="Z161" s="188"/>
      <c r="AA161" s="186">
        <f>IF(K160&lt;I160,2)+IF(M161&lt;O161,2)+IF(Q161&lt;S161,2)</f>
        <v>0</v>
      </c>
      <c r="AB161" s="189"/>
      <c r="AC161" s="195"/>
      <c r="AD161" s="196"/>
      <c r="AY161" s="3"/>
      <c r="AZ161" s="111" t="s">
        <v>159</v>
      </c>
      <c r="BA161"/>
      <c r="BB161" s="119" t="str">
        <f xml:space="preserve">
IF(AC160=2,B160,
IF(AC161=2,B161,
IF(AC162=2,B162,
IF(AC163=2,B163,
""))))</f>
        <v/>
      </c>
    </row>
    <row r="162" spans="1:54" x14ac:dyDescent="0.25">
      <c r="A162" s="10" t="s">
        <v>42</v>
      </c>
      <c r="B162" s="181" t="str">
        <f>IF(L110="",J110,L110)</f>
        <v>B2</v>
      </c>
      <c r="C162" s="181"/>
      <c r="D162" s="181"/>
      <c r="E162" s="182" t="str">
        <f>CONCATENATE(I124,"-",L124)</f>
        <v>12:00-1</v>
      </c>
      <c r="F162" s="182"/>
      <c r="G162" s="182"/>
      <c r="H162" s="182"/>
      <c r="I162" s="182" t="str">
        <f>CONCATENATE(I135,"-",L135)</f>
        <v>14:00-3</v>
      </c>
      <c r="J162" s="182"/>
      <c r="K162" s="182"/>
      <c r="L162" s="182"/>
      <c r="M162" s="183" t="s">
        <v>39</v>
      </c>
      <c r="N162" s="184"/>
      <c r="O162" s="185" t="s">
        <v>39</v>
      </c>
      <c r="P162" s="186"/>
      <c r="Q162" s="187">
        <f>IF(V147="",0,V147)</f>
        <v>0</v>
      </c>
      <c r="R162" s="188"/>
      <c r="S162" s="186">
        <f>IF(Y147="",0,Y147)</f>
        <v>0</v>
      </c>
      <c r="T162" s="189"/>
      <c r="U162" s="187">
        <f>O160+O161+Q162</f>
        <v>0</v>
      </c>
      <c r="V162" s="188"/>
      <c r="W162" s="186">
        <f>M160+M161+S162</f>
        <v>0</v>
      </c>
      <c r="X162" s="189"/>
      <c r="Y162" s="187">
        <f>IF(O160&gt;M160,2)+IF(M161&lt;O161,2)+IF(Q162&gt;S162,2)</f>
        <v>0</v>
      </c>
      <c r="Z162" s="188"/>
      <c r="AA162" s="186">
        <f>IF(O160&lt;M160,2)+IF(M161&gt;O161,2)+IF(Q162&lt;S162,2)</f>
        <v>0</v>
      </c>
      <c r="AB162" s="189"/>
      <c r="AC162" s="195"/>
      <c r="AD162" s="196"/>
      <c r="AY162" s="3"/>
      <c r="AZ162" s="111" t="s">
        <v>160</v>
      </c>
      <c r="BA162"/>
      <c r="BB162" s="118" t="str">
        <f xml:space="preserve">
IF(AC160=3,B160,
IF(AC161=3,B161,
IF(AC162=3,B162,
IF(AC163=3,B163,
""))))</f>
        <v/>
      </c>
    </row>
    <row r="163" spans="1:54" x14ac:dyDescent="0.25">
      <c r="A163" s="10" t="s">
        <v>43</v>
      </c>
      <c r="B163" s="181" t="str">
        <f>IF(L112="",J112,L112)</f>
        <v>D2</v>
      </c>
      <c r="C163" s="181"/>
      <c r="D163" s="181"/>
      <c r="E163" s="182" t="str">
        <f>CONCATENATE(I136,"-",L136)</f>
        <v>15:00-1</v>
      </c>
      <c r="F163" s="182"/>
      <c r="G163" s="182"/>
      <c r="H163" s="182"/>
      <c r="I163" s="182" t="str">
        <f>CONCATENATE(I125,"-",L125)</f>
        <v>12:00-2</v>
      </c>
      <c r="J163" s="182"/>
      <c r="K163" s="182"/>
      <c r="L163" s="182"/>
      <c r="M163" s="182" t="str">
        <f>CONCATENATE(I147,"-",L147)</f>
        <v>17:00-3</v>
      </c>
      <c r="N163" s="182"/>
      <c r="O163" s="182"/>
      <c r="P163" s="182"/>
      <c r="Q163" s="183" t="s">
        <v>39</v>
      </c>
      <c r="R163" s="184"/>
      <c r="S163" s="185" t="s">
        <v>39</v>
      </c>
      <c r="T163" s="186"/>
      <c r="U163" s="187">
        <f>S160+S161+S162</f>
        <v>0</v>
      </c>
      <c r="V163" s="188"/>
      <c r="W163" s="186">
        <f>Q160+Q161+Q162</f>
        <v>0</v>
      </c>
      <c r="X163" s="189"/>
      <c r="Y163" s="187">
        <f>IF(S160&gt;Q160,2)+IF(S161&gt;Q161,2)+IF(S162&gt;Q162,2)</f>
        <v>0</v>
      </c>
      <c r="Z163" s="188"/>
      <c r="AA163" s="186">
        <f>IF(S160&lt;Q160,2)+IF(S161&lt;Q161,2)+IF(S162&lt;Q162,2)</f>
        <v>0</v>
      </c>
      <c r="AB163" s="189"/>
      <c r="AC163" s="195"/>
      <c r="AD163" s="196"/>
      <c r="AY163" s="3"/>
      <c r="AZ163" s="111" t="s">
        <v>161</v>
      </c>
      <c r="BA163"/>
      <c r="BB163" s="118" t="str">
        <f xml:space="preserve">
IF(AC160=4,B160,
IF(AC161=4,B161,
IF(AC162=4,B162,
IF(AC163=4,B163,
""))))</f>
        <v/>
      </c>
    </row>
    <row r="165" spans="1:54" x14ac:dyDescent="0.25">
      <c r="A165" s="199" t="str">
        <f>R108</f>
        <v>Gruppe  G</v>
      </c>
      <c r="B165" s="199"/>
      <c r="C165" s="199"/>
      <c r="D165" s="199"/>
      <c r="E165" s="200" t="str">
        <f>B166</f>
        <v>A4</v>
      </c>
      <c r="F165" s="200"/>
      <c r="G165" s="200"/>
      <c r="H165" s="200"/>
      <c r="I165" s="200" t="str">
        <f>B167</f>
        <v>A3</v>
      </c>
      <c r="J165" s="200"/>
      <c r="K165" s="200"/>
      <c r="L165" s="200"/>
      <c r="M165" s="200" t="str">
        <f>B168</f>
        <v>D4</v>
      </c>
      <c r="N165" s="200"/>
      <c r="O165" s="200"/>
      <c r="P165" s="200"/>
      <c r="Q165" s="200" t="str">
        <f>B169</f>
        <v>D3</v>
      </c>
      <c r="R165" s="200"/>
      <c r="S165" s="200"/>
      <c r="T165" s="200"/>
      <c r="U165" s="201" t="s">
        <v>36</v>
      </c>
      <c r="V165" s="201"/>
      <c r="W165" s="201"/>
      <c r="X165" s="201"/>
      <c r="Y165" s="202" t="s">
        <v>37</v>
      </c>
      <c r="Z165" s="202"/>
      <c r="AA165" s="202"/>
      <c r="AB165" s="202"/>
      <c r="AC165" s="203" t="s">
        <v>38</v>
      </c>
      <c r="AD165" s="203"/>
      <c r="AY165" s="102"/>
    </row>
    <row r="166" spans="1:54" x14ac:dyDescent="0.25">
      <c r="A166" s="10" t="s">
        <v>28</v>
      </c>
      <c r="B166" s="181" t="str">
        <f>IF(T109="",R109,T109)</f>
        <v>A4</v>
      </c>
      <c r="C166" s="181"/>
      <c r="D166" s="181"/>
      <c r="E166" s="183" t="s">
        <v>39</v>
      </c>
      <c r="F166" s="184"/>
      <c r="G166" s="185" t="s">
        <v>39</v>
      </c>
      <c r="H166" s="186"/>
      <c r="I166" s="187">
        <f>IF(V148="",0,V148)</f>
        <v>0</v>
      </c>
      <c r="J166" s="188"/>
      <c r="K166" s="186">
        <f>IF(Y148="",0,Y148)</f>
        <v>0</v>
      </c>
      <c r="L166" s="189"/>
      <c r="M166" s="187">
        <f>V115</f>
        <v>0</v>
      </c>
      <c r="N166" s="188"/>
      <c r="O166" s="186">
        <f>Y115</f>
        <v>0</v>
      </c>
      <c r="P166" s="189"/>
      <c r="Q166" s="187">
        <f>Y127</f>
        <v>0</v>
      </c>
      <c r="R166" s="188"/>
      <c r="S166" s="186">
        <f>V127</f>
        <v>0</v>
      </c>
      <c r="T166" s="189"/>
      <c r="U166" s="187">
        <f>+I166+M166+Q166</f>
        <v>0</v>
      </c>
      <c r="V166" s="188"/>
      <c r="W166" s="186">
        <f>+K166+O166+S166</f>
        <v>0</v>
      </c>
      <c r="X166" s="189"/>
      <c r="Y166" s="187">
        <f>IF(I166&gt;K166,2)+IF(M166&gt;O166,2)+IF(Q166&gt;S166,2)</f>
        <v>0</v>
      </c>
      <c r="Z166" s="188"/>
      <c r="AA166" s="186">
        <f>IF(I166&lt;K166,2)+IF(M166&lt;O166,2)+IF(Q166&lt;S166,2)</f>
        <v>0</v>
      </c>
      <c r="AB166" s="189"/>
      <c r="AC166" s="193"/>
      <c r="AD166" s="194"/>
      <c r="AY166" s="102"/>
      <c r="AZ166" s="111" t="s">
        <v>145</v>
      </c>
      <c r="BA166"/>
      <c r="BB166" s="118" t="str">
        <f xml:space="preserve">
IF(AC166=1,B166,
IF(AC167=1,B167,
IF(AC168=1,B168,
IF(AC169=1,B169,
""))))</f>
        <v/>
      </c>
    </row>
    <row r="167" spans="1:54" x14ac:dyDescent="0.25">
      <c r="A167" s="10" t="s">
        <v>34</v>
      </c>
      <c r="B167" s="181" t="str">
        <f>IF(T111="",R111,T111)</f>
        <v>A3</v>
      </c>
      <c r="C167" s="181"/>
      <c r="D167" s="181"/>
      <c r="E167" s="182" t="str">
        <f>CONCATENATE(I148,"-",L148)</f>
        <v>-</v>
      </c>
      <c r="F167" s="182"/>
      <c r="G167" s="182"/>
      <c r="H167" s="182"/>
      <c r="I167" s="183" t="s">
        <v>39</v>
      </c>
      <c r="J167" s="184"/>
      <c r="K167" s="185" t="s">
        <v>39</v>
      </c>
      <c r="L167" s="186"/>
      <c r="M167" s="187">
        <f>Y126</f>
        <v>0</v>
      </c>
      <c r="N167" s="188"/>
      <c r="O167" s="186">
        <f>V126</f>
        <v>0</v>
      </c>
      <c r="P167" s="189"/>
      <c r="Q167" s="187">
        <f>V116</f>
        <v>0</v>
      </c>
      <c r="R167" s="188"/>
      <c r="S167" s="186">
        <f>Y116</f>
        <v>0</v>
      </c>
      <c r="T167" s="189"/>
      <c r="U167" s="187">
        <f>K166+M167+Q167</f>
        <v>0</v>
      </c>
      <c r="V167" s="188"/>
      <c r="W167" s="186">
        <f>I166+O167+S167</f>
        <v>0</v>
      </c>
      <c r="X167" s="189"/>
      <c r="Y167" s="187">
        <f>IF(K166&gt;I166,2)+IF(M167&gt;O167,2)+IF(Q167&gt;S167,2)</f>
        <v>0</v>
      </c>
      <c r="Z167" s="188"/>
      <c r="AA167" s="186">
        <f>IF(K166&lt;I166,2)+IF(M167&lt;O167,2)+IF(Q167&lt;S167,2)</f>
        <v>0</v>
      </c>
      <c r="AB167" s="189"/>
      <c r="AC167" s="193"/>
      <c r="AD167" s="194"/>
      <c r="AY167" s="102"/>
      <c r="AZ167" s="111" t="s">
        <v>127</v>
      </c>
      <c r="BA167"/>
      <c r="BB167" s="119" t="str">
        <f xml:space="preserve">
IF(AC166=2,B166,
IF(AC167=2,B167,
IF(AC168=2,B168,
IF(AC169=2,B169,
""))))</f>
        <v/>
      </c>
    </row>
    <row r="168" spans="1:54" x14ac:dyDescent="0.25">
      <c r="A168" s="10" t="s">
        <v>29</v>
      </c>
      <c r="B168" s="181" t="str">
        <f>IF(T110="",R110,T110)</f>
        <v>D4</v>
      </c>
      <c r="C168" s="181"/>
      <c r="D168" s="181"/>
      <c r="E168" s="182" t="str">
        <f>CONCATENATE(I115,"-",L115)</f>
        <v>11:00-1</v>
      </c>
      <c r="F168" s="182"/>
      <c r="G168" s="182"/>
      <c r="H168" s="182"/>
      <c r="I168" s="182" t="str">
        <f>CONCATENATE(I126,"-",L126)</f>
        <v>13:00-1</v>
      </c>
      <c r="J168" s="182"/>
      <c r="K168" s="182"/>
      <c r="L168" s="182"/>
      <c r="M168" s="183" t="s">
        <v>39</v>
      </c>
      <c r="N168" s="184"/>
      <c r="O168" s="185" t="s">
        <v>39</v>
      </c>
      <c r="P168" s="186"/>
      <c r="Q168" s="187">
        <f>IF(V149="",0,V149)</f>
        <v>0</v>
      </c>
      <c r="R168" s="188"/>
      <c r="S168" s="186">
        <f>IF(Y149="",0,Y149)</f>
        <v>0</v>
      </c>
      <c r="T168" s="189"/>
      <c r="U168" s="187">
        <f>O166+O167+Q168</f>
        <v>0</v>
      </c>
      <c r="V168" s="188"/>
      <c r="W168" s="186">
        <f>M166+M167+S168</f>
        <v>0</v>
      </c>
      <c r="X168" s="189"/>
      <c r="Y168" s="187">
        <f>IF(O166&gt;M166,2)+IF(M167&lt;O167,2)+IF(Q168&gt;S168,2)</f>
        <v>0</v>
      </c>
      <c r="Z168" s="188"/>
      <c r="AA168" s="186">
        <f>IF(O166&lt;M166,2)+IF(M167&gt;O167,2)+IF(Q168&lt;S168,2)</f>
        <v>0</v>
      </c>
      <c r="AB168" s="189"/>
      <c r="AC168" s="193"/>
      <c r="AD168" s="194"/>
      <c r="AY168" s="102"/>
      <c r="AZ168" s="111" t="s">
        <v>124</v>
      </c>
      <c r="BA168"/>
      <c r="BB168" s="118" t="str">
        <f xml:space="preserve">
IF(AC166=3,B166,
IF(AC167=3,B167,
IF(AC168=3,B168,
IF(AC169=3,B169,
""))))</f>
        <v/>
      </c>
    </row>
    <row r="169" spans="1:54" x14ac:dyDescent="0.25">
      <c r="A169" s="10" t="s">
        <v>32</v>
      </c>
      <c r="B169" s="181" t="str">
        <f>IF(T112="",R112,T112)</f>
        <v>D3</v>
      </c>
      <c r="C169" s="181"/>
      <c r="D169" s="181"/>
      <c r="E169" s="182" t="str">
        <f>CONCATENATE(I127,"-",L127)</f>
        <v>13:00-2</v>
      </c>
      <c r="F169" s="182"/>
      <c r="G169" s="182"/>
      <c r="H169" s="182"/>
      <c r="I169" s="182" t="str">
        <f>CONCATENATE(I116,"-",L116)</f>
        <v>11:00-2</v>
      </c>
      <c r="J169" s="182"/>
      <c r="K169" s="182"/>
      <c r="L169" s="182"/>
      <c r="M169" s="182" t="str">
        <f>CONCATENATE(I149,"-",L149)</f>
        <v>-</v>
      </c>
      <c r="N169" s="182"/>
      <c r="O169" s="182"/>
      <c r="P169" s="182"/>
      <c r="Q169" s="183" t="s">
        <v>39</v>
      </c>
      <c r="R169" s="184"/>
      <c r="S169" s="185" t="s">
        <v>39</v>
      </c>
      <c r="T169" s="186"/>
      <c r="U169" s="187">
        <f>S166+S167+S168</f>
        <v>0</v>
      </c>
      <c r="V169" s="188"/>
      <c r="W169" s="186">
        <f>Q166+Q167+Q168</f>
        <v>0</v>
      </c>
      <c r="X169" s="189"/>
      <c r="Y169" s="187">
        <f>IF(S166&gt;Q166,2)+IF(S167&gt;Q167,2)+IF(S168&gt;Q168,2)</f>
        <v>0</v>
      </c>
      <c r="Z169" s="188"/>
      <c r="AA169" s="186">
        <f>IF(S166&lt;Q166,2)+IF(S167&lt;Q167,2)+IF(S168&lt;Q168,2)</f>
        <v>0</v>
      </c>
      <c r="AB169" s="189"/>
      <c r="AC169" s="193"/>
      <c r="AD169" s="194"/>
      <c r="AY169" s="102"/>
      <c r="AZ169" s="111" t="s">
        <v>125</v>
      </c>
      <c r="BA169"/>
      <c r="BB169" s="118" t="str">
        <f xml:space="preserve">
IF(AC166=4,B166,
IF(AC167=4,B167,
IF(AC168=4,B168,
IF(AC169=4,B169,
""))))</f>
        <v/>
      </c>
    </row>
    <row r="171" spans="1:54" x14ac:dyDescent="0.25">
      <c r="A171" s="199" t="str">
        <f>Z108</f>
        <v>Gruppe H</v>
      </c>
      <c r="B171" s="199"/>
      <c r="C171" s="199"/>
      <c r="D171" s="199"/>
      <c r="E171" s="200" t="str">
        <f>B172</f>
        <v>B4</v>
      </c>
      <c r="F171" s="200"/>
      <c r="G171" s="200"/>
      <c r="H171" s="200"/>
      <c r="I171" s="200" t="str">
        <f>B173</f>
        <v>B3</v>
      </c>
      <c r="J171" s="200"/>
      <c r="K171" s="200"/>
      <c r="L171" s="200"/>
      <c r="M171" s="200" t="str">
        <f>B174</f>
        <v>C4</v>
      </c>
      <c r="N171" s="200"/>
      <c r="O171" s="200"/>
      <c r="P171" s="200"/>
      <c r="Q171" s="200" t="str">
        <f>B175</f>
        <v>C3</v>
      </c>
      <c r="R171" s="200"/>
      <c r="S171" s="200"/>
      <c r="T171" s="200"/>
      <c r="U171" s="201" t="s">
        <v>36</v>
      </c>
      <c r="V171" s="201"/>
      <c r="W171" s="201"/>
      <c r="X171" s="201"/>
      <c r="Y171" s="202" t="s">
        <v>37</v>
      </c>
      <c r="Z171" s="202"/>
      <c r="AA171" s="202"/>
      <c r="AB171" s="202"/>
      <c r="AC171" s="203" t="s">
        <v>38</v>
      </c>
      <c r="AD171" s="203"/>
      <c r="AY171" s="102"/>
    </row>
    <row r="172" spans="1:54" x14ac:dyDescent="0.25">
      <c r="A172" s="10" t="s">
        <v>40</v>
      </c>
      <c r="B172" s="181" t="str">
        <f>IF(AB109="",Z109,AB109)</f>
        <v>B4</v>
      </c>
      <c r="C172" s="181"/>
      <c r="D172" s="181"/>
      <c r="E172" s="183" t="s">
        <v>39</v>
      </c>
      <c r="F172" s="184"/>
      <c r="G172" s="185" t="s">
        <v>39</v>
      </c>
      <c r="H172" s="186"/>
      <c r="I172" s="187">
        <f>IF(V150="",0,V150)</f>
        <v>0</v>
      </c>
      <c r="J172" s="188"/>
      <c r="K172" s="186">
        <f>IF(Y150="",0,Y150)</f>
        <v>0</v>
      </c>
      <c r="L172" s="189"/>
      <c r="M172" s="187">
        <f>V117</f>
        <v>0</v>
      </c>
      <c r="N172" s="188"/>
      <c r="O172" s="186">
        <f>Y117</f>
        <v>0</v>
      </c>
      <c r="P172" s="189"/>
      <c r="Q172" s="187">
        <f>Y129</f>
        <v>0</v>
      </c>
      <c r="R172" s="188"/>
      <c r="S172" s="186">
        <f>V129</f>
        <v>0</v>
      </c>
      <c r="T172" s="189"/>
      <c r="U172" s="187">
        <f>+I172+M172+Q172</f>
        <v>0</v>
      </c>
      <c r="V172" s="188"/>
      <c r="W172" s="186">
        <f>+K172+O172+S172</f>
        <v>0</v>
      </c>
      <c r="X172" s="189"/>
      <c r="Y172" s="187">
        <f>IF(I172&gt;K172,2)+IF(M172&gt;O172,2)+IF(Q172&gt;S172,2)</f>
        <v>0</v>
      </c>
      <c r="Z172" s="188"/>
      <c r="AA172" s="186">
        <f>IF(I172&lt;K172,2)+IF(M172&lt;O172,2)+IF(Q172&lt;S172,2)</f>
        <v>0</v>
      </c>
      <c r="AB172" s="189"/>
      <c r="AC172" s="193"/>
      <c r="AD172" s="194"/>
      <c r="AY172" s="102"/>
      <c r="AZ172" s="111" t="s">
        <v>121</v>
      </c>
      <c r="BA172"/>
      <c r="BB172" s="118" t="str">
        <f xml:space="preserve">
IF(AC172=1,B172,
IF(AC173=1,B173,
IF(AC174=1,B174,
IF(AC175=1,B175,
""))))</f>
        <v/>
      </c>
    </row>
    <row r="173" spans="1:54" x14ac:dyDescent="0.25">
      <c r="A173" s="10" t="s">
        <v>41</v>
      </c>
      <c r="B173" s="181" t="str">
        <f>IF(AB111="",Z111,AB111)</f>
        <v>B3</v>
      </c>
      <c r="C173" s="181"/>
      <c r="D173" s="181"/>
      <c r="E173" s="182" t="str">
        <f>CONCATENATE(I150,"-",L150)</f>
        <v>-</v>
      </c>
      <c r="F173" s="182"/>
      <c r="G173" s="182"/>
      <c r="H173" s="182"/>
      <c r="I173" s="183" t="s">
        <v>39</v>
      </c>
      <c r="J173" s="184"/>
      <c r="K173" s="185" t="s">
        <v>39</v>
      </c>
      <c r="L173" s="186"/>
      <c r="M173" s="187">
        <f>Y128</f>
        <v>0</v>
      </c>
      <c r="N173" s="188"/>
      <c r="O173" s="186">
        <f>V128</f>
        <v>0</v>
      </c>
      <c r="P173" s="189"/>
      <c r="Q173" s="187">
        <f>V118</f>
        <v>0</v>
      </c>
      <c r="R173" s="188"/>
      <c r="S173" s="186">
        <f>Y118</f>
        <v>0</v>
      </c>
      <c r="T173" s="189"/>
      <c r="U173" s="187">
        <f>K172+M173+Q173</f>
        <v>0</v>
      </c>
      <c r="V173" s="188"/>
      <c r="W173" s="186">
        <f>I172+O173+S173</f>
        <v>0</v>
      </c>
      <c r="X173" s="189"/>
      <c r="Y173" s="187">
        <f>IF(K172&gt;I172,2)+IF(M173&gt;O173,2)+IF(Q173&gt;S173,2)</f>
        <v>0</v>
      </c>
      <c r="Z173" s="188"/>
      <c r="AA173" s="186">
        <f>IF(K172&lt;I172,2)+IF(M173&lt;O173,2)+IF(Q173&lt;S173,2)</f>
        <v>0</v>
      </c>
      <c r="AB173" s="189"/>
      <c r="AC173" s="193"/>
      <c r="AD173" s="194"/>
      <c r="AY173" s="102"/>
      <c r="AZ173" s="111" t="s">
        <v>144</v>
      </c>
      <c r="BA173"/>
      <c r="BB173" s="119" t="str">
        <f xml:space="preserve">
IF(AC172=2,B172,
IF(AC173=2,B173,
IF(AC174=2,B174,
IF(AC175=2,B175,
""))))</f>
        <v/>
      </c>
    </row>
    <row r="174" spans="1:54" x14ac:dyDescent="0.25">
      <c r="A174" s="10" t="s">
        <v>42</v>
      </c>
      <c r="B174" s="181" t="str">
        <f>IF(AB110="",Z110,AB110)</f>
        <v>C4</v>
      </c>
      <c r="C174" s="181"/>
      <c r="D174" s="181"/>
      <c r="E174" s="182" t="str">
        <f>CONCATENATE(I117,"-",L117)</f>
        <v>12:00-1</v>
      </c>
      <c r="F174" s="182"/>
      <c r="G174" s="182"/>
      <c r="H174" s="182"/>
      <c r="I174" s="182" t="str">
        <f>CONCATENATE(I128,"-",L128)</f>
        <v>14:00-1</v>
      </c>
      <c r="J174" s="182"/>
      <c r="K174" s="182"/>
      <c r="L174" s="182"/>
      <c r="M174" s="183" t="s">
        <v>39</v>
      </c>
      <c r="N174" s="184"/>
      <c r="O174" s="185" t="s">
        <v>39</v>
      </c>
      <c r="P174" s="186"/>
      <c r="Q174" s="187">
        <f>IF(V151="",0,V151)</f>
        <v>0</v>
      </c>
      <c r="R174" s="188"/>
      <c r="S174" s="186">
        <f>IF(Y151="",0,Y151)</f>
        <v>0</v>
      </c>
      <c r="T174" s="189"/>
      <c r="U174" s="187">
        <f>O172+O173+Q174</f>
        <v>0</v>
      </c>
      <c r="V174" s="188"/>
      <c r="W174" s="186">
        <f>M172+M173+S174</f>
        <v>0</v>
      </c>
      <c r="X174" s="189"/>
      <c r="Y174" s="187">
        <f>IF(O172&gt;M172,2)+IF(M173&lt;O173,2)+IF(Q174&gt;S174,2)</f>
        <v>0</v>
      </c>
      <c r="Z174" s="188"/>
      <c r="AA174" s="186">
        <f>IF(O172&lt;M172,2)+IF(M173&gt;O173,2)+IF(Q174&lt;S174,2)</f>
        <v>0</v>
      </c>
      <c r="AB174" s="189"/>
      <c r="AC174" s="193"/>
      <c r="AD174" s="194"/>
      <c r="AY174" s="102"/>
      <c r="AZ174" s="111" t="s">
        <v>123</v>
      </c>
      <c r="BA174"/>
      <c r="BB174" s="118" t="str">
        <f xml:space="preserve">
IF(AC172=3,B172,
IF(AC173=3,B173,
IF(AC174=3,B174,
IF(AC175=3,B175,
""))))</f>
        <v/>
      </c>
    </row>
    <row r="175" spans="1:54" x14ac:dyDescent="0.25">
      <c r="A175" s="10" t="s">
        <v>43</v>
      </c>
      <c r="B175" s="181" t="str">
        <f>IF(AB112="",Z112,AB112)</f>
        <v>C3</v>
      </c>
      <c r="C175" s="181"/>
      <c r="D175" s="181"/>
      <c r="E175" s="182" t="str">
        <f>CONCATENATE(I129,"-",L129)</f>
        <v>14:00-2</v>
      </c>
      <c r="F175" s="182"/>
      <c r="G175" s="182"/>
      <c r="H175" s="182"/>
      <c r="I175" s="182" t="str">
        <f>CONCATENATE(I118,"-",L118)</f>
        <v>12:00-2</v>
      </c>
      <c r="J175" s="182"/>
      <c r="K175" s="182"/>
      <c r="L175" s="182"/>
      <c r="M175" s="182" t="str">
        <f>CONCATENATE(I151,"-",L151)</f>
        <v>-</v>
      </c>
      <c r="N175" s="182"/>
      <c r="O175" s="182"/>
      <c r="P175" s="182"/>
      <c r="Q175" s="183" t="s">
        <v>39</v>
      </c>
      <c r="R175" s="184"/>
      <c r="S175" s="185" t="s">
        <v>39</v>
      </c>
      <c r="T175" s="186"/>
      <c r="U175" s="187">
        <f>S172+S173+S174</f>
        <v>0</v>
      </c>
      <c r="V175" s="188"/>
      <c r="W175" s="186">
        <f>Q172+Q173+Q174</f>
        <v>0</v>
      </c>
      <c r="X175" s="189"/>
      <c r="Y175" s="187">
        <f>IF(S172&gt;Q172,2)+IF(S173&gt;Q173,2)+IF(S174&gt;Q174,2)</f>
        <v>0</v>
      </c>
      <c r="Z175" s="188"/>
      <c r="AA175" s="186">
        <f>IF(S172&lt;Q172,2)+IF(S173&lt;Q173,2)+IF(S174&lt;Q174,2)</f>
        <v>0</v>
      </c>
      <c r="AB175" s="189"/>
      <c r="AC175" s="193"/>
      <c r="AD175" s="194"/>
      <c r="AY175" s="102"/>
      <c r="AZ175" s="111" t="s">
        <v>120</v>
      </c>
      <c r="BA175"/>
      <c r="BB175" s="118" t="str">
        <f xml:space="preserve">
IF(AC172=4,B172,
IF(AC173=4,B173,
IF(AC174=4,B174,
IF(AC175=4,B175,
""))))</f>
        <v/>
      </c>
    </row>
    <row r="177" spans="1:32" x14ac:dyDescent="0.25">
      <c r="A177" s="180" t="s">
        <v>57</v>
      </c>
      <c r="B177" s="180"/>
      <c r="C177" s="180"/>
      <c r="D177" s="180"/>
      <c r="E177" s="180"/>
      <c r="F177" s="180"/>
      <c r="H177" s="12"/>
    </row>
    <row r="178" spans="1:32" x14ac:dyDescent="0.25">
      <c r="A178" s="190" t="s">
        <v>199</v>
      </c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2"/>
      <c r="Q178" s="190" t="s">
        <v>200</v>
      </c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2"/>
    </row>
    <row r="179" spans="1:32" x14ac:dyDescent="0.25">
      <c r="A179" s="190" t="str">
        <f xml:space="preserve">
IF(AG72=1,B72,
IF(AG73=1,B73,
IF(AG74=1,B74,
IF(AG75=1,B75,
IF(AG76=1,B76,
"A1")))))</f>
        <v>A1</v>
      </c>
      <c r="B179" s="191"/>
      <c r="C179" s="191"/>
      <c r="D179" s="192"/>
      <c r="E179" s="190" t="str">
        <f xml:space="preserve">
IF(AG79=1,B79,
IF(AG80=1,B80,
IF(AG81=1,B81,
IF(AG82=1,B82,
IF(AG83=1,B83,
"B1")))))</f>
        <v>B1</v>
      </c>
      <c r="F179" s="191"/>
      <c r="G179" s="191"/>
      <c r="H179" s="192"/>
      <c r="I179" s="190" t="str">
        <f xml:space="preserve">
IF(AG86=1,B86,
IF(AG87=1,B87,
IF(AG88=1,B88,
IF(AG89=1,B89,
IF(AG90=1,B90,
"C1")))))</f>
        <v>C1</v>
      </c>
      <c r="J179" s="191"/>
      <c r="K179" s="191"/>
      <c r="L179" s="192"/>
      <c r="M179" s="190" t="str">
        <f xml:space="preserve">
IF(AG97=1,B97,
IF(AG98=1,B98,
IF(AG99=1,B99,
IF(AG100=1,B100,
IF(AG101=1,B101,
"D1")))))</f>
        <v>D1</v>
      </c>
      <c r="N179" s="191"/>
      <c r="O179" s="191"/>
      <c r="P179" s="192"/>
      <c r="Q179" s="190" t="str">
        <f xml:space="preserve">
IF(AG72=2,B72,
IF(AG73=2,B73,
IF(AG74=2,B74,
IF(AG75=2,B75,
IF(AG76=2,B76,
"A2")))))</f>
        <v>A2</v>
      </c>
      <c r="R179" s="191"/>
      <c r="S179" s="191"/>
      <c r="T179" s="192"/>
      <c r="U179" s="190" t="str">
        <f xml:space="preserve">
IF(AG79=2,B79,
IF(AG80=2,B80,
IF(AG81=2,B81,
IF(AG82=2,B82,
IF(AG83=2,B83,
"B2")))))</f>
        <v>B2</v>
      </c>
      <c r="V179" s="191"/>
      <c r="W179" s="191"/>
      <c r="X179" s="192"/>
      <c r="Y179" s="190" t="str">
        <f xml:space="preserve">
IF(AG86=2,B86,
IF(AG87=2,B87,
IF(AG88=2,B88,
IF(AG89=2,B89,
IF(AG90=2,B90,
"C2")))))</f>
        <v>C2</v>
      </c>
      <c r="Z179" s="191"/>
      <c r="AA179" s="191"/>
      <c r="AB179" s="192"/>
      <c r="AC179" s="190" t="str">
        <f xml:space="preserve">
IF(AG97=2,B97,
IF(AG98=2,B98,
IF(AG99=2,B99,
IF(AG100=2,B100,
IF(AG101=2,B101,
"D2")))))</f>
        <v>D2</v>
      </c>
      <c r="AD179" s="191"/>
      <c r="AE179" s="191"/>
      <c r="AF179" s="192"/>
    </row>
    <row r="181" spans="1:32" x14ac:dyDescent="0.25">
      <c r="A181" s="190" t="s">
        <v>168</v>
      </c>
      <c r="B181" s="191"/>
      <c r="C181" s="191"/>
      <c r="D181" s="192"/>
      <c r="E181" s="190" t="s">
        <v>169</v>
      </c>
      <c r="F181" s="191"/>
      <c r="G181" s="191"/>
      <c r="H181" s="192"/>
      <c r="I181" s="190" t="s">
        <v>170</v>
      </c>
      <c r="J181" s="191"/>
      <c r="K181" s="191"/>
      <c r="L181" s="192"/>
      <c r="M181" s="190" t="s">
        <v>171</v>
      </c>
      <c r="N181" s="191"/>
      <c r="O181" s="191"/>
      <c r="P181" s="192"/>
      <c r="Q181" s="190" t="s">
        <v>172</v>
      </c>
      <c r="R181" s="191"/>
      <c r="S181" s="191"/>
      <c r="T181" s="192"/>
      <c r="U181" s="190" t="s">
        <v>173</v>
      </c>
      <c r="V181" s="191"/>
      <c r="W181" s="191"/>
      <c r="X181" s="192"/>
      <c r="Y181" s="190" t="s">
        <v>174</v>
      </c>
      <c r="Z181" s="191"/>
      <c r="AA181" s="191"/>
      <c r="AB181" s="192"/>
      <c r="AC181" s="190" t="s">
        <v>175</v>
      </c>
      <c r="AD181" s="191"/>
      <c r="AE181" s="191"/>
      <c r="AF181" s="192"/>
    </row>
    <row r="182" spans="1:32" x14ac:dyDescent="0.25">
      <c r="A182" s="190" t="str">
        <f>IF(V137&gt;Y137,N137,IF(Y137&gt;V137,R137,CONCATENATE("Gew.",D137)))</f>
        <v>Gew.53</v>
      </c>
      <c r="B182" s="191"/>
      <c r="C182" s="191"/>
      <c r="D182" s="192"/>
      <c r="E182" s="190" t="str">
        <f>IF(V137&lt;Y137,N137,IF(Y137&lt;V137,R137,CONCATENATE("Verl.",D137)))</f>
        <v>Verl.53</v>
      </c>
      <c r="F182" s="191"/>
      <c r="G182" s="191"/>
      <c r="H182" s="192"/>
      <c r="I182" s="190" t="str">
        <f>IF(V138&gt;Y138,N138,IF(Y138&gt;V138,R138,CONCATENATE("Gew.",D138)))</f>
        <v>Gew.54</v>
      </c>
      <c r="J182" s="191"/>
      <c r="K182" s="191"/>
      <c r="L182" s="192"/>
      <c r="M182" s="190" t="str">
        <f>IF(V138&lt;Y138,N138,IF(Y138&lt;V138,R138,CONCATENATE("Verl.",D138)))</f>
        <v>Verl.54</v>
      </c>
      <c r="N182" s="191"/>
      <c r="O182" s="191"/>
      <c r="P182" s="192"/>
      <c r="Q182" s="190" t="str">
        <f>IF(V142&gt;Y142,N142,IF(Y142&gt;V142,R142,CONCATENATE("Gew.",D142)))</f>
        <v>Gew.55</v>
      </c>
      <c r="R182" s="191"/>
      <c r="S182" s="191"/>
      <c r="T182" s="192"/>
      <c r="U182" s="190" t="str">
        <f>IF(V142&lt;Y142,N142,IF(Y142&lt;V142,R142,CONCATENATE("Verl.",D142)))</f>
        <v>Verl.55</v>
      </c>
      <c r="V182" s="191"/>
      <c r="W182" s="191"/>
      <c r="X182" s="192"/>
      <c r="Y182" s="190" t="str">
        <f>IF(V143&gt;Y143,N143,IF(Y143&gt;V143,R143,CONCATENATE("Gew.",D143)))</f>
        <v>Gew.56</v>
      </c>
      <c r="Z182" s="191"/>
      <c r="AA182" s="191"/>
      <c r="AB182" s="192"/>
      <c r="AC182" s="190" t="str">
        <f>IF(V143&lt;Y143,N143,IF(Y143&lt;V143,R143,CONCATENATE("Verl.",D143)))</f>
        <v>Verl.56</v>
      </c>
      <c r="AD182" s="191"/>
      <c r="AE182" s="191"/>
      <c r="AF182" s="192"/>
    </row>
    <row r="184" spans="1:32" x14ac:dyDescent="0.25">
      <c r="A184" s="190" t="s">
        <v>176</v>
      </c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2"/>
    </row>
    <row r="185" spans="1:32" x14ac:dyDescent="0.25">
      <c r="A185" s="190" t="str">
        <f xml:space="preserve">
IF(AG72=5,B72,
IF(AG73=5,B73,
IF(AG74=5,B74,
IF(AG75=5,B75,
IF(AG76=5,B76,
"A5")))))</f>
        <v>A5</v>
      </c>
      <c r="B185" s="191"/>
      <c r="C185" s="191"/>
      <c r="D185" s="192"/>
      <c r="E185" s="190" t="str">
        <f xml:space="preserve">
IF(AG79=5,B79,
IF(AG80=5,B80,
IF(AG81=5,B81,
IF(AG82=5,B82,
IF(AG83=5,B83,
"B5")))))</f>
        <v>B5</v>
      </c>
      <c r="F185" s="191"/>
      <c r="G185" s="191"/>
      <c r="H185" s="192"/>
      <c r="I185" s="190" t="str">
        <f xml:space="preserve">
IF(AG86=5,B86,
IF(AG87=5,B87,
IF(AG88=5,B88,
IF(AG89=5,B89,
IF(AG90=5,B90,
"C5")))))</f>
        <v>HAPI</v>
      </c>
      <c r="J185" s="191"/>
      <c r="K185" s="191"/>
      <c r="L185" s="192"/>
    </row>
  </sheetData>
  <sheetProtection sheet="1" selectLockedCells="1"/>
  <sortState xmlns:xlrd2="http://schemas.microsoft.com/office/spreadsheetml/2017/richdata2" ref="AT10:AT88">
    <sortCondition ref="AT10:AT88"/>
  </sortState>
  <mergeCells count="1505">
    <mergeCell ref="A178:P178"/>
    <mergeCell ref="Q178:AF178"/>
    <mergeCell ref="AK145:AM145"/>
    <mergeCell ref="AK146:AM146"/>
    <mergeCell ref="AK147:AM147"/>
    <mergeCell ref="AC182:AF182"/>
    <mergeCell ref="A185:D185"/>
    <mergeCell ref="E185:H185"/>
    <mergeCell ref="I185:L185"/>
    <mergeCell ref="A184:L184"/>
    <mergeCell ref="AB144:AD144"/>
    <mergeCell ref="AF144:AH144"/>
    <mergeCell ref="AB145:AD145"/>
    <mergeCell ref="AF145:AH145"/>
    <mergeCell ref="AB146:AD146"/>
    <mergeCell ref="AF146:AH146"/>
    <mergeCell ref="AB147:AD147"/>
    <mergeCell ref="AF147:AH147"/>
    <mergeCell ref="D147:E147"/>
    <mergeCell ref="F147:H147"/>
    <mergeCell ref="I147:K147"/>
    <mergeCell ref="L147:M147"/>
    <mergeCell ref="B175:D175"/>
    <mergeCell ref="E175:H175"/>
    <mergeCell ref="I175:L175"/>
    <mergeCell ref="M175:P175"/>
    <mergeCell ref="Q175:R175"/>
    <mergeCell ref="S175:T175"/>
    <mergeCell ref="U175:V175"/>
    <mergeCell ref="W175:X175"/>
    <mergeCell ref="Y175:Z175"/>
    <mergeCell ref="W173:X173"/>
    <mergeCell ref="A146:C146"/>
    <mergeCell ref="D146:E146"/>
    <mergeCell ref="F146:H146"/>
    <mergeCell ref="I146:K146"/>
    <mergeCell ref="L146:M146"/>
    <mergeCell ref="A147:C147"/>
    <mergeCell ref="AF142:AH142"/>
    <mergeCell ref="AK142:AM142"/>
    <mergeCell ref="A143:C143"/>
    <mergeCell ref="D143:E143"/>
    <mergeCell ref="F143:H143"/>
    <mergeCell ref="I143:K143"/>
    <mergeCell ref="L143:M143"/>
    <mergeCell ref="N143:P143"/>
    <mergeCell ref="R143:T143"/>
    <mergeCell ref="V143:W143"/>
    <mergeCell ref="Y143:Z143"/>
    <mergeCell ref="AB143:AD143"/>
    <mergeCell ref="AF143:AH143"/>
    <mergeCell ref="AK143:AM143"/>
    <mergeCell ref="A142:C142"/>
    <mergeCell ref="D142:E142"/>
    <mergeCell ref="F142:H142"/>
    <mergeCell ref="R137:T137"/>
    <mergeCell ref="V137:W137"/>
    <mergeCell ref="Y137:Z137"/>
    <mergeCell ref="AB137:AD137"/>
    <mergeCell ref="A141:C141"/>
    <mergeCell ref="D141:E141"/>
    <mergeCell ref="F141:H141"/>
    <mergeCell ref="I141:K141"/>
    <mergeCell ref="L141:M141"/>
    <mergeCell ref="N141:T141"/>
    <mergeCell ref="AB142:AD142"/>
    <mergeCell ref="AI122:AO123"/>
    <mergeCell ref="A123:C123"/>
    <mergeCell ref="D123:E123"/>
    <mergeCell ref="F123:H123"/>
    <mergeCell ref="I123:K123"/>
    <mergeCell ref="L123:M123"/>
    <mergeCell ref="N123:T123"/>
    <mergeCell ref="V123:Z123"/>
    <mergeCell ref="AB123:AH123"/>
    <mergeCell ref="Y173:Z173"/>
    <mergeCell ref="AA173:AB173"/>
    <mergeCell ref="AC173:AD173"/>
    <mergeCell ref="B174:D174"/>
    <mergeCell ref="E174:H174"/>
    <mergeCell ref="I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AC174:AD174"/>
    <mergeCell ref="B173:D173"/>
    <mergeCell ref="AA175:AB175"/>
    <mergeCell ref="AC175:AD175"/>
    <mergeCell ref="E173:H173"/>
    <mergeCell ref="I173:J173"/>
    <mergeCell ref="K173:L173"/>
    <mergeCell ref="M173:N173"/>
    <mergeCell ref="O173:P173"/>
    <mergeCell ref="Q173:R173"/>
    <mergeCell ref="S173:T173"/>
    <mergeCell ref="U173:V173"/>
    <mergeCell ref="A171:D171"/>
    <mergeCell ref="E171:H171"/>
    <mergeCell ref="I171:L171"/>
    <mergeCell ref="M171:P171"/>
    <mergeCell ref="Q171:T171"/>
    <mergeCell ref="U171:X171"/>
    <mergeCell ref="Y171:AB171"/>
    <mergeCell ref="AC171:AD171"/>
    <mergeCell ref="B172:D172"/>
    <mergeCell ref="E172:F172"/>
    <mergeCell ref="G172:H172"/>
    <mergeCell ref="I172:J172"/>
    <mergeCell ref="K172:L172"/>
    <mergeCell ref="M172:N172"/>
    <mergeCell ref="O172:P172"/>
    <mergeCell ref="Q172:R172"/>
    <mergeCell ref="S172:T172"/>
    <mergeCell ref="U172:V172"/>
    <mergeCell ref="W172:X172"/>
    <mergeCell ref="Y172:Z172"/>
    <mergeCell ref="AA172:AB172"/>
    <mergeCell ref="AC172:AD172"/>
    <mergeCell ref="AK128:AM128"/>
    <mergeCell ref="A129:C129"/>
    <mergeCell ref="D129:E129"/>
    <mergeCell ref="F129:H129"/>
    <mergeCell ref="I129:K129"/>
    <mergeCell ref="L129:M129"/>
    <mergeCell ref="N129:P129"/>
    <mergeCell ref="R129:T129"/>
    <mergeCell ref="V129:W129"/>
    <mergeCell ref="Y129:Z129"/>
    <mergeCell ref="AB129:AD129"/>
    <mergeCell ref="AF129:AH129"/>
    <mergeCell ref="AK129:AM129"/>
    <mergeCell ref="A128:C128"/>
    <mergeCell ref="D128:E128"/>
    <mergeCell ref="F128:H128"/>
    <mergeCell ref="I128:K128"/>
    <mergeCell ref="L128:M128"/>
    <mergeCell ref="N128:P128"/>
    <mergeCell ref="R128:T128"/>
    <mergeCell ref="V128:W128"/>
    <mergeCell ref="Y128:Z128"/>
    <mergeCell ref="AF117:AH117"/>
    <mergeCell ref="AK118:AM118"/>
    <mergeCell ref="A118:C118"/>
    <mergeCell ref="D118:E118"/>
    <mergeCell ref="F118:H118"/>
    <mergeCell ref="I118:K118"/>
    <mergeCell ref="L118:M118"/>
    <mergeCell ref="N118:P118"/>
    <mergeCell ref="R118:T118"/>
    <mergeCell ref="V118:W118"/>
    <mergeCell ref="Y118:Z118"/>
    <mergeCell ref="AB118:AD118"/>
    <mergeCell ref="AF118:AH118"/>
    <mergeCell ref="AK117:AM117"/>
    <mergeCell ref="N150:P150"/>
    <mergeCell ref="R150:T150"/>
    <mergeCell ref="V150:W150"/>
    <mergeCell ref="Y150:Z150"/>
    <mergeCell ref="A138:C138"/>
    <mergeCell ref="D138:E138"/>
    <mergeCell ref="F138:H138"/>
    <mergeCell ref="I138:K138"/>
    <mergeCell ref="L138:M138"/>
    <mergeCell ref="N138:P138"/>
    <mergeCell ref="R138:T138"/>
    <mergeCell ref="V138:W138"/>
    <mergeCell ref="Y138:Z138"/>
    <mergeCell ref="AB138:AD138"/>
    <mergeCell ref="AF138:AH138"/>
    <mergeCell ref="AK138:AM138"/>
    <mergeCell ref="AB128:AD128"/>
    <mergeCell ref="AF128:AH128"/>
    <mergeCell ref="AA169:AB169"/>
    <mergeCell ref="AC169:AD169"/>
    <mergeCell ref="B169:D169"/>
    <mergeCell ref="E169:H169"/>
    <mergeCell ref="I169:L169"/>
    <mergeCell ref="M169:P169"/>
    <mergeCell ref="Q169:R169"/>
    <mergeCell ref="S169:T169"/>
    <mergeCell ref="U169:V169"/>
    <mergeCell ref="W169:X169"/>
    <mergeCell ref="Y169:Z169"/>
    <mergeCell ref="W167:X167"/>
    <mergeCell ref="Y167:Z167"/>
    <mergeCell ref="AA167:AB167"/>
    <mergeCell ref="AC167:AD167"/>
    <mergeCell ref="B168:D168"/>
    <mergeCell ref="E168:H168"/>
    <mergeCell ref="I168:L168"/>
    <mergeCell ref="M168:N168"/>
    <mergeCell ref="O168:P168"/>
    <mergeCell ref="Q168:R168"/>
    <mergeCell ref="S168:T168"/>
    <mergeCell ref="U168:V168"/>
    <mergeCell ref="M165:P165"/>
    <mergeCell ref="Q165:T165"/>
    <mergeCell ref="U165:X165"/>
    <mergeCell ref="Y165:AB165"/>
    <mergeCell ref="AC165:AD165"/>
    <mergeCell ref="B166:D166"/>
    <mergeCell ref="E166:F166"/>
    <mergeCell ref="G166:H166"/>
    <mergeCell ref="I166:J166"/>
    <mergeCell ref="K166:L166"/>
    <mergeCell ref="M166:N166"/>
    <mergeCell ref="O166:P166"/>
    <mergeCell ref="Q166:R166"/>
    <mergeCell ref="S166:T166"/>
    <mergeCell ref="U166:V166"/>
    <mergeCell ref="W166:X166"/>
    <mergeCell ref="AB112:AD112"/>
    <mergeCell ref="A117:C117"/>
    <mergeCell ref="D117:E117"/>
    <mergeCell ref="F117:H117"/>
    <mergeCell ref="I117:K117"/>
    <mergeCell ref="L117:M117"/>
    <mergeCell ref="N117:P117"/>
    <mergeCell ref="R117:T117"/>
    <mergeCell ref="V117:W117"/>
    <mergeCell ref="Y117:Z117"/>
    <mergeCell ref="AB117:AD117"/>
    <mergeCell ref="N151:P151"/>
    <mergeCell ref="R151:T151"/>
    <mergeCell ref="V151:W151"/>
    <mergeCell ref="Y151:Z151"/>
    <mergeCell ref="V141:Z141"/>
    <mergeCell ref="N148:P148"/>
    <mergeCell ref="R148:T148"/>
    <mergeCell ref="V148:W148"/>
    <mergeCell ref="Y148:Z148"/>
    <mergeCell ref="N149:P149"/>
    <mergeCell ref="R149:T149"/>
    <mergeCell ref="V149:W149"/>
    <mergeCell ref="Y149:Z149"/>
    <mergeCell ref="AB126:AD126"/>
    <mergeCell ref="AF126:AH126"/>
    <mergeCell ref="AK126:AM126"/>
    <mergeCell ref="A127:C127"/>
    <mergeCell ref="D127:E127"/>
    <mergeCell ref="F127:H127"/>
    <mergeCell ref="I127:K127"/>
    <mergeCell ref="L127:M127"/>
    <mergeCell ref="N127:P127"/>
    <mergeCell ref="R127:T127"/>
    <mergeCell ref="V127:W127"/>
    <mergeCell ref="Y127:Z127"/>
    <mergeCell ref="AB127:AD127"/>
    <mergeCell ref="AF127:AH127"/>
    <mergeCell ref="AK127:AM127"/>
    <mergeCell ref="A126:C126"/>
    <mergeCell ref="D126:E126"/>
    <mergeCell ref="F126:H126"/>
    <mergeCell ref="I126:K126"/>
    <mergeCell ref="L126:M126"/>
    <mergeCell ref="N126:P126"/>
    <mergeCell ref="A137:C137"/>
    <mergeCell ref="D137:E137"/>
    <mergeCell ref="F137:H137"/>
    <mergeCell ref="AK115:AM115"/>
    <mergeCell ref="A116:C116"/>
    <mergeCell ref="D116:E116"/>
    <mergeCell ref="F116:H116"/>
    <mergeCell ref="I116:K116"/>
    <mergeCell ref="L116:M116"/>
    <mergeCell ref="N116:P116"/>
    <mergeCell ref="R116:T116"/>
    <mergeCell ref="V116:W116"/>
    <mergeCell ref="Y116:Z116"/>
    <mergeCell ref="AB116:AD116"/>
    <mergeCell ref="AF116:AH116"/>
    <mergeCell ref="AK116:AM116"/>
    <mergeCell ref="AC101:AD101"/>
    <mergeCell ref="AE101:AF101"/>
    <mergeCell ref="AG101:AH101"/>
    <mergeCell ref="R108:V108"/>
    <mergeCell ref="T109:V109"/>
    <mergeCell ref="T110:V110"/>
    <mergeCell ref="T111:V111"/>
    <mergeCell ref="T112:V112"/>
    <mergeCell ref="A115:C115"/>
    <mergeCell ref="D115:E115"/>
    <mergeCell ref="F115:H115"/>
    <mergeCell ref="I115:K115"/>
    <mergeCell ref="L115:M115"/>
    <mergeCell ref="N115:P115"/>
    <mergeCell ref="R115:T115"/>
    <mergeCell ref="V115:W115"/>
    <mergeCell ref="Z108:AD108"/>
    <mergeCell ref="AB109:AD109"/>
    <mergeCell ref="AB110:AD110"/>
    <mergeCell ref="Y115:Z115"/>
    <mergeCell ref="AB115:AD115"/>
    <mergeCell ref="AF115:AH115"/>
    <mergeCell ref="A144:C144"/>
    <mergeCell ref="D144:E144"/>
    <mergeCell ref="F144:H144"/>
    <mergeCell ref="I144:K144"/>
    <mergeCell ref="L144:M144"/>
    <mergeCell ref="B101:D101"/>
    <mergeCell ref="E101:H101"/>
    <mergeCell ref="I101:L101"/>
    <mergeCell ref="M101:P101"/>
    <mergeCell ref="Q101:T101"/>
    <mergeCell ref="U101:V101"/>
    <mergeCell ref="W101:X101"/>
    <mergeCell ref="Y101:Z101"/>
    <mergeCell ref="AA101:AB101"/>
    <mergeCell ref="AB119:AD119"/>
    <mergeCell ref="A106:AH106"/>
    <mergeCell ref="AB120:AD120"/>
    <mergeCell ref="AF120:AH120"/>
    <mergeCell ref="AB134:AD134"/>
    <mergeCell ref="AF134:AH134"/>
    <mergeCell ref="R125:T125"/>
    <mergeCell ref="V125:W125"/>
    <mergeCell ref="Y125:Z125"/>
    <mergeCell ref="AB125:AD125"/>
    <mergeCell ref="AF125:AH125"/>
    <mergeCell ref="R126:T126"/>
    <mergeCell ref="V126:W126"/>
    <mergeCell ref="Y126:Z126"/>
    <mergeCell ref="AB111:AD111"/>
    <mergeCell ref="Y99:Z99"/>
    <mergeCell ref="AA99:AB99"/>
    <mergeCell ref="AC99:AD99"/>
    <mergeCell ref="AE99:AF99"/>
    <mergeCell ref="AG99:AH99"/>
    <mergeCell ref="B100:D100"/>
    <mergeCell ref="E100:H100"/>
    <mergeCell ref="I100:L100"/>
    <mergeCell ref="M100:P100"/>
    <mergeCell ref="Q100:R100"/>
    <mergeCell ref="S100:T100"/>
    <mergeCell ref="U100:V100"/>
    <mergeCell ref="W100:X100"/>
    <mergeCell ref="Y100:Z100"/>
    <mergeCell ref="AA100:AB100"/>
    <mergeCell ref="AC100:AD100"/>
    <mergeCell ref="AE100:AF100"/>
    <mergeCell ref="AG100:AH100"/>
    <mergeCell ref="B99:D99"/>
    <mergeCell ref="E99:H99"/>
    <mergeCell ref="I99:L99"/>
    <mergeCell ref="M99:N99"/>
    <mergeCell ref="O99:P99"/>
    <mergeCell ref="Q99:R99"/>
    <mergeCell ref="S99:T99"/>
    <mergeCell ref="U99:V99"/>
    <mergeCell ref="W99:X99"/>
    <mergeCell ref="U97:V97"/>
    <mergeCell ref="W97:X97"/>
    <mergeCell ref="Y97:Z97"/>
    <mergeCell ref="AA97:AB97"/>
    <mergeCell ref="AC97:AD97"/>
    <mergeCell ref="AE97:AF97"/>
    <mergeCell ref="AG97:AH97"/>
    <mergeCell ref="B98:D98"/>
    <mergeCell ref="E98:H98"/>
    <mergeCell ref="I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AG98:AH98"/>
    <mergeCell ref="B97:D97"/>
    <mergeCell ref="E97:F97"/>
    <mergeCell ref="G97:H97"/>
    <mergeCell ref="I97:J97"/>
    <mergeCell ref="K97:L97"/>
    <mergeCell ref="M97:N97"/>
    <mergeCell ref="O97:P97"/>
    <mergeCell ref="Q97:R97"/>
    <mergeCell ref="S97:T97"/>
    <mergeCell ref="A96:D96"/>
    <mergeCell ref="E96:H96"/>
    <mergeCell ref="I96:L96"/>
    <mergeCell ref="M96:P96"/>
    <mergeCell ref="Q96:T96"/>
    <mergeCell ref="U96:X96"/>
    <mergeCell ref="Y96:AB96"/>
    <mergeCell ref="AC96:AF96"/>
    <mergeCell ref="AG96:AH96"/>
    <mergeCell ref="AB59:AD59"/>
    <mergeCell ref="AF59:AH59"/>
    <mergeCell ref="AK59:AM59"/>
    <mergeCell ref="A95:C95"/>
    <mergeCell ref="D95:E95"/>
    <mergeCell ref="F95:H95"/>
    <mergeCell ref="I95:K95"/>
    <mergeCell ref="L95:M95"/>
    <mergeCell ref="N95:P95"/>
    <mergeCell ref="R95:T95"/>
    <mergeCell ref="V95:W95"/>
    <mergeCell ref="Y95:Z95"/>
    <mergeCell ref="AB95:AD95"/>
    <mergeCell ref="AF95:AH95"/>
    <mergeCell ref="AI62:AO63"/>
    <mergeCell ref="A63:C63"/>
    <mergeCell ref="D63:E63"/>
    <mergeCell ref="F63:H63"/>
    <mergeCell ref="I63:K63"/>
    <mergeCell ref="L63:M63"/>
    <mergeCell ref="N63:T63"/>
    <mergeCell ref="V63:Z63"/>
    <mergeCell ref="AB63:AH63"/>
    <mergeCell ref="A59:C59"/>
    <mergeCell ref="D59:E59"/>
    <mergeCell ref="F59:H59"/>
    <mergeCell ref="I59:K59"/>
    <mergeCell ref="L59:M59"/>
    <mergeCell ref="N59:P59"/>
    <mergeCell ref="R59:T59"/>
    <mergeCell ref="V59:W59"/>
    <mergeCell ref="Y59:Z59"/>
    <mergeCell ref="AB94:AD94"/>
    <mergeCell ref="AF94:AH94"/>
    <mergeCell ref="A58:C58"/>
    <mergeCell ref="D58:E58"/>
    <mergeCell ref="F58:H58"/>
    <mergeCell ref="I58:K58"/>
    <mergeCell ref="L58:M58"/>
    <mergeCell ref="N58:P58"/>
    <mergeCell ref="R58:T58"/>
    <mergeCell ref="V58:W58"/>
    <mergeCell ref="Y58:Z58"/>
    <mergeCell ref="AB58:AD58"/>
    <mergeCell ref="AF58:AH58"/>
    <mergeCell ref="M88:N88"/>
    <mergeCell ref="O88:P88"/>
    <mergeCell ref="Q88:R88"/>
    <mergeCell ref="S88:T88"/>
    <mergeCell ref="U88:V88"/>
    <mergeCell ref="W88:X88"/>
    <mergeCell ref="U86:V86"/>
    <mergeCell ref="W86:X86"/>
    <mergeCell ref="Y86:Z86"/>
    <mergeCell ref="AA86:AB86"/>
    <mergeCell ref="AK58:AM58"/>
    <mergeCell ref="A94:C94"/>
    <mergeCell ref="D94:E94"/>
    <mergeCell ref="F94:H94"/>
    <mergeCell ref="I94:K94"/>
    <mergeCell ref="L94:M94"/>
    <mergeCell ref="N94:P94"/>
    <mergeCell ref="R94:T94"/>
    <mergeCell ref="V94:W94"/>
    <mergeCell ref="Y94:Z94"/>
    <mergeCell ref="AB47:AD47"/>
    <mergeCell ref="AF47:AH47"/>
    <mergeCell ref="AK47:AM47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B48:AD48"/>
    <mergeCell ref="AF48:AH48"/>
    <mergeCell ref="AK48:AM48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B37:AD37"/>
    <mergeCell ref="AF37:AH37"/>
    <mergeCell ref="AK37:AM37"/>
    <mergeCell ref="A93:C93"/>
    <mergeCell ref="D93:E93"/>
    <mergeCell ref="F93:H93"/>
    <mergeCell ref="I93:K93"/>
    <mergeCell ref="L93:M93"/>
    <mergeCell ref="N93:P93"/>
    <mergeCell ref="R93:T93"/>
    <mergeCell ref="V93:W93"/>
    <mergeCell ref="Y93:Z93"/>
    <mergeCell ref="AB93:AD93"/>
    <mergeCell ref="AF93:AH93"/>
    <mergeCell ref="AI52:AO53"/>
    <mergeCell ref="A53:C53"/>
    <mergeCell ref="D53:E53"/>
    <mergeCell ref="F53:H53"/>
    <mergeCell ref="I53:K53"/>
    <mergeCell ref="L53:M53"/>
    <mergeCell ref="N53:T53"/>
    <mergeCell ref="V53:Z53"/>
    <mergeCell ref="AB53:AH53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B36:AD36"/>
    <mergeCell ref="AF36:AH36"/>
    <mergeCell ref="AK36:AM36"/>
    <mergeCell ref="A92:C92"/>
    <mergeCell ref="D92:E92"/>
    <mergeCell ref="F92:H92"/>
    <mergeCell ref="I92:K92"/>
    <mergeCell ref="L92:M92"/>
    <mergeCell ref="N92:P92"/>
    <mergeCell ref="R92:T92"/>
    <mergeCell ref="V92:W92"/>
    <mergeCell ref="Y92:Z92"/>
    <mergeCell ref="AB92:AD92"/>
    <mergeCell ref="AF92:AH92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C90:AD90"/>
    <mergeCell ref="AE90:AF90"/>
    <mergeCell ref="AG90:AH90"/>
    <mergeCell ref="AE88:AF88"/>
    <mergeCell ref="AG88:AH88"/>
    <mergeCell ref="AE89:AF89"/>
    <mergeCell ref="AG89:AH89"/>
    <mergeCell ref="Z9:AC9"/>
    <mergeCell ref="Z10:AC10"/>
    <mergeCell ref="Z11:AC11"/>
    <mergeCell ref="Z12:AC12"/>
    <mergeCell ref="Z13:AC13"/>
    <mergeCell ref="Z14:AC14"/>
    <mergeCell ref="B90:D90"/>
    <mergeCell ref="E90:H90"/>
    <mergeCell ref="I90:L90"/>
    <mergeCell ref="M90:P90"/>
    <mergeCell ref="Q90:T90"/>
    <mergeCell ref="U90:V90"/>
    <mergeCell ref="W90:X90"/>
    <mergeCell ref="Y90:Z90"/>
    <mergeCell ref="AA90:AB90"/>
    <mergeCell ref="Y88:Z88"/>
    <mergeCell ref="AA88:AB88"/>
    <mergeCell ref="AC88:AD88"/>
    <mergeCell ref="B89:D89"/>
    <mergeCell ref="E89:H89"/>
    <mergeCell ref="I89:L89"/>
    <mergeCell ref="M89:P89"/>
    <mergeCell ref="Q89:R89"/>
    <mergeCell ref="S89:T89"/>
    <mergeCell ref="U89:V89"/>
    <mergeCell ref="W89:X89"/>
    <mergeCell ref="Y89:Z89"/>
    <mergeCell ref="AA89:AB89"/>
    <mergeCell ref="AC89:AD89"/>
    <mergeCell ref="B88:D88"/>
    <mergeCell ref="E88:H88"/>
    <mergeCell ref="I88:L88"/>
    <mergeCell ref="V66:W66"/>
    <mergeCell ref="AC86:AD86"/>
    <mergeCell ref="AE86:AF86"/>
    <mergeCell ref="AG86:AH86"/>
    <mergeCell ref="B87:D87"/>
    <mergeCell ref="E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AG87:AH87"/>
    <mergeCell ref="B86:D86"/>
    <mergeCell ref="E86:F86"/>
    <mergeCell ref="G86:H86"/>
    <mergeCell ref="I86:J86"/>
    <mergeCell ref="K86:L86"/>
    <mergeCell ref="M86:N86"/>
    <mergeCell ref="O86:P86"/>
    <mergeCell ref="Q86:R86"/>
    <mergeCell ref="S86:T86"/>
    <mergeCell ref="AC83:AD83"/>
    <mergeCell ref="AE83:AF83"/>
    <mergeCell ref="AG83:AH83"/>
    <mergeCell ref="AC81:AD81"/>
    <mergeCell ref="AB56:AD56"/>
    <mergeCell ref="AF56:AH56"/>
    <mergeCell ref="AK56:AM56"/>
    <mergeCell ref="A57:C57"/>
    <mergeCell ref="D57:E57"/>
    <mergeCell ref="F57:H57"/>
    <mergeCell ref="I57:K57"/>
    <mergeCell ref="A85:D85"/>
    <mergeCell ref="E85:H85"/>
    <mergeCell ref="I85:L85"/>
    <mergeCell ref="M85:P85"/>
    <mergeCell ref="Q85:T85"/>
    <mergeCell ref="U85:X85"/>
    <mergeCell ref="Y85:AB85"/>
    <mergeCell ref="AC85:AF85"/>
    <mergeCell ref="AG85:AH85"/>
    <mergeCell ref="AB66:AD66"/>
    <mergeCell ref="AF66:AH66"/>
    <mergeCell ref="AK66:AM66"/>
    <mergeCell ref="A67:C67"/>
    <mergeCell ref="D67:E67"/>
    <mergeCell ref="F67:H67"/>
    <mergeCell ref="I67:K67"/>
    <mergeCell ref="L67:M67"/>
    <mergeCell ref="N67:P67"/>
    <mergeCell ref="R67:T67"/>
    <mergeCell ref="V67:W67"/>
    <mergeCell ref="Y67:Z67"/>
    <mergeCell ref="AB67:AD67"/>
    <mergeCell ref="AF67:AH67"/>
    <mergeCell ref="AK67:AM67"/>
    <mergeCell ref="A66:C66"/>
    <mergeCell ref="AB54:AD54"/>
    <mergeCell ref="AF54:AH54"/>
    <mergeCell ref="AK54:AM54"/>
    <mergeCell ref="A55:C55"/>
    <mergeCell ref="D55:E55"/>
    <mergeCell ref="F55:H55"/>
    <mergeCell ref="I55:K55"/>
    <mergeCell ref="L55:M55"/>
    <mergeCell ref="N55:P55"/>
    <mergeCell ref="R55:T55"/>
    <mergeCell ref="V55:W55"/>
    <mergeCell ref="Y55:Z55"/>
    <mergeCell ref="AB55:AD55"/>
    <mergeCell ref="AF55:AH55"/>
    <mergeCell ref="AK55:AM55"/>
    <mergeCell ref="A54:C54"/>
    <mergeCell ref="D54:E54"/>
    <mergeCell ref="F54:H54"/>
    <mergeCell ref="I54:K54"/>
    <mergeCell ref="L54:M54"/>
    <mergeCell ref="N54:P54"/>
    <mergeCell ref="R54:T54"/>
    <mergeCell ref="V54:W54"/>
    <mergeCell ref="Y54:Z54"/>
    <mergeCell ref="AK40:AM40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B41:AD41"/>
    <mergeCell ref="AF41:AH41"/>
    <mergeCell ref="AK41:AM41"/>
    <mergeCell ref="A40:C40"/>
    <mergeCell ref="D40:E40"/>
    <mergeCell ref="F40:H40"/>
    <mergeCell ref="I40:K40"/>
    <mergeCell ref="L40:M40"/>
    <mergeCell ref="N40:P40"/>
    <mergeCell ref="R40:T40"/>
    <mergeCell ref="V40:W40"/>
    <mergeCell ref="Y40:Z40"/>
    <mergeCell ref="D21:E21"/>
    <mergeCell ref="F21:H21"/>
    <mergeCell ref="I21:K21"/>
    <mergeCell ref="L21:M21"/>
    <mergeCell ref="N21:P21"/>
    <mergeCell ref="R21:T21"/>
    <mergeCell ref="V21:W21"/>
    <mergeCell ref="Y21:Z21"/>
    <mergeCell ref="AB21:AD21"/>
    <mergeCell ref="AF21:AH21"/>
    <mergeCell ref="AK21:AM21"/>
    <mergeCell ref="A20:C20"/>
    <mergeCell ref="D20:E20"/>
    <mergeCell ref="F20:H20"/>
    <mergeCell ref="I20:K20"/>
    <mergeCell ref="L20:M20"/>
    <mergeCell ref="N20:P20"/>
    <mergeCell ref="R20:T20"/>
    <mergeCell ref="V20:W20"/>
    <mergeCell ref="Y20:Z20"/>
    <mergeCell ref="AB28:AD28"/>
    <mergeCell ref="AF28:AH28"/>
    <mergeCell ref="AK28:AM28"/>
    <mergeCell ref="A30:C30"/>
    <mergeCell ref="D30:E30"/>
    <mergeCell ref="F30:H30"/>
    <mergeCell ref="I30:K30"/>
    <mergeCell ref="L30:M30"/>
    <mergeCell ref="N30:P30"/>
    <mergeCell ref="R30:T30"/>
    <mergeCell ref="V30:W30"/>
    <mergeCell ref="Y30:Z30"/>
    <mergeCell ref="AB30:AD30"/>
    <mergeCell ref="AF30:AH30"/>
    <mergeCell ref="AK30:AM30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9:AD29"/>
    <mergeCell ref="AF29:AH29"/>
    <mergeCell ref="AK29:AM29"/>
    <mergeCell ref="R9:U9"/>
    <mergeCell ref="R10:U10"/>
    <mergeCell ref="R11:U11"/>
    <mergeCell ref="R12:U12"/>
    <mergeCell ref="R13:U13"/>
    <mergeCell ref="R14:U14"/>
    <mergeCell ref="B83:D83"/>
    <mergeCell ref="E83:H83"/>
    <mergeCell ref="I83:L83"/>
    <mergeCell ref="M83:P83"/>
    <mergeCell ref="Q83:T83"/>
    <mergeCell ref="U83:V83"/>
    <mergeCell ref="W83:X83"/>
    <mergeCell ref="Y83:Z83"/>
    <mergeCell ref="AA83:AB83"/>
    <mergeCell ref="Y81:Z81"/>
    <mergeCell ref="AA81:AB81"/>
    <mergeCell ref="W81:X81"/>
    <mergeCell ref="U79:V79"/>
    <mergeCell ref="W79:X79"/>
    <mergeCell ref="Y79:Z79"/>
    <mergeCell ref="AA79:AB79"/>
    <mergeCell ref="A78:D78"/>
    <mergeCell ref="E78:H78"/>
    <mergeCell ref="I78:L78"/>
    <mergeCell ref="M78:P78"/>
    <mergeCell ref="Q78:T78"/>
    <mergeCell ref="U78:X78"/>
    <mergeCell ref="Y78:AB78"/>
    <mergeCell ref="Y32:Z32"/>
    <mergeCell ref="AB32:AD32"/>
    <mergeCell ref="J9:M9"/>
    <mergeCell ref="AE81:AF81"/>
    <mergeCell ref="AG81:AH81"/>
    <mergeCell ref="B82:D82"/>
    <mergeCell ref="E82:H82"/>
    <mergeCell ref="I82:L82"/>
    <mergeCell ref="M82:P82"/>
    <mergeCell ref="Q82:R82"/>
    <mergeCell ref="S82:T82"/>
    <mergeCell ref="U82:V82"/>
    <mergeCell ref="W82:X82"/>
    <mergeCell ref="Y82:Z82"/>
    <mergeCell ref="AC76:AD76"/>
    <mergeCell ref="AE76:AF76"/>
    <mergeCell ref="AG76:AH76"/>
    <mergeCell ref="AC74:AD74"/>
    <mergeCell ref="AE74:AF74"/>
    <mergeCell ref="AG74:AH74"/>
    <mergeCell ref="AC75:AD75"/>
    <mergeCell ref="AE75:AF75"/>
    <mergeCell ref="AG75:AH75"/>
    <mergeCell ref="AA82:AB82"/>
    <mergeCell ref="AC82:AD82"/>
    <mergeCell ref="AE82:AF82"/>
    <mergeCell ref="AG82:AH82"/>
    <mergeCell ref="B81:D81"/>
    <mergeCell ref="E81:H81"/>
    <mergeCell ref="I81:L81"/>
    <mergeCell ref="M81:N81"/>
    <mergeCell ref="O81:P81"/>
    <mergeCell ref="Q81:R81"/>
    <mergeCell ref="S81:T81"/>
    <mergeCell ref="U81:V81"/>
    <mergeCell ref="AC79:AD79"/>
    <mergeCell ref="AE79:AF79"/>
    <mergeCell ref="AG79:AH79"/>
    <mergeCell ref="B80:D80"/>
    <mergeCell ref="E80:H80"/>
    <mergeCell ref="I80:J80"/>
    <mergeCell ref="AC80:AD80"/>
    <mergeCell ref="AE80:AF80"/>
    <mergeCell ref="AG80:AH80"/>
    <mergeCell ref="B79:D79"/>
    <mergeCell ref="E79:F79"/>
    <mergeCell ref="G79:H79"/>
    <mergeCell ref="I79:J79"/>
    <mergeCell ref="K79:L79"/>
    <mergeCell ref="M79:N79"/>
    <mergeCell ref="O79:P79"/>
    <mergeCell ref="Q79:R79"/>
    <mergeCell ref="S79:T79"/>
    <mergeCell ref="AC78:AF78"/>
    <mergeCell ref="AG78:AH78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56:C56"/>
    <mergeCell ref="D56:E56"/>
    <mergeCell ref="F56:H56"/>
    <mergeCell ref="I56:K56"/>
    <mergeCell ref="L56:M56"/>
    <mergeCell ref="N56:P56"/>
    <mergeCell ref="R56:T56"/>
    <mergeCell ref="V56:W56"/>
    <mergeCell ref="Y56:Z56"/>
    <mergeCell ref="AB68:AD68"/>
    <mergeCell ref="AF68:AH68"/>
    <mergeCell ref="S74:T74"/>
    <mergeCell ref="U74:V74"/>
    <mergeCell ref="W74:X74"/>
    <mergeCell ref="U72:V72"/>
    <mergeCell ref="W72:X72"/>
    <mergeCell ref="Y72:Z72"/>
    <mergeCell ref="AA72:AB72"/>
    <mergeCell ref="AC72:AD72"/>
    <mergeCell ref="AE72:AF72"/>
    <mergeCell ref="AG72:AH72"/>
    <mergeCell ref="F69:H69"/>
    <mergeCell ref="I69:K69"/>
    <mergeCell ref="L69:M69"/>
    <mergeCell ref="N69:P69"/>
    <mergeCell ref="R69:T69"/>
    <mergeCell ref="V69:W69"/>
    <mergeCell ref="Y69:Z69"/>
    <mergeCell ref="AB69:AD69"/>
    <mergeCell ref="AF69:AH69"/>
    <mergeCell ref="AK69:AM69"/>
    <mergeCell ref="A68:C68"/>
    <mergeCell ref="D68:E68"/>
    <mergeCell ref="F68:H68"/>
    <mergeCell ref="I68:K68"/>
    <mergeCell ref="L68:M68"/>
    <mergeCell ref="N68:P68"/>
    <mergeCell ref="R68:T68"/>
    <mergeCell ref="V68:W68"/>
    <mergeCell ref="AF32:AH32"/>
    <mergeCell ref="AK32:AM32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45:AD45"/>
    <mergeCell ref="AF45:AH45"/>
    <mergeCell ref="AK45:AM45"/>
    <mergeCell ref="A46:C46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AB39:AD39"/>
    <mergeCell ref="AF39:AH39"/>
    <mergeCell ref="J10:M10"/>
    <mergeCell ref="J11:M11"/>
    <mergeCell ref="J12:M12"/>
    <mergeCell ref="J13:M13"/>
    <mergeCell ref="J14:M14"/>
    <mergeCell ref="B76:D76"/>
    <mergeCell ref="E76:H76"/>
    <mergeCell ref="I76:L76"/>
    <mergeCell ref="M76:P76"/>
    <mergeCell ref="Q76:T76"/>
    <mergeCell ref="U76:V76"/>
    <mergeCell ref="W76:X76"/>
    <mergeCell ref="Y76:Z76"/>
    <mergeCell ref="AA76:AB76"/>
    <mergeCell ref="Y74:Z74"/>
    <mergeCell ref="AA74:AB74"/>
    <mergeCell ref="B75:D75"/>
    <mergeCell ref="E75:H75"/>
    <mergeCell ref="I75:L75"/>
    <mergeCell ref="M75:P75"/>
    <mergeCell ref="Q75:R75"/>
    <mergeCell ref="S75:T75"/>
    <mergeCell ref="U75:V75"/>
    <mergeCell ref="W75:X75"/>
    <mergeCell ref="Y75:Z75"/>
    <mergeCell ref="AA75:AB75"/>
    <mergeCell ref="B74:D74"/>
    <mergeCell ref="E74:H74"/>
    <mergeCell ref="I74:L74"/>
    <mergeCell ref="M74:N74"/>
    <mergeCell ref="O74:P74"/>
    <mergeCell ref="Q74:R74"/>
    <mergeCell ref="B73:D73"/>
    <mergeCell ref="E73:H73"/>
    <mergeCell ref="I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AG73:AH73"/>
    <mergeCell ref="B72:D72"/>
    <mergeCell ref="E72:F72"/>
    <mergeCell ref="G72:H72"/>
    <mergeCell ref="I72:J72"/>
    <mergeCell ref="K72:L72"/>
    <mergeCell ref="M72:N72"/>
    <mergeCell ref="O72:P72"/>
    <mergeCell ref="Q72:R72"/>
    <mergeCell ref="S72:T72"/>
    <mergeCell ref="AB65:AD65"/>
    <mergeCell ref="AF65:AH65"/>
    <mergeCell ref="AK65:AM65"/>
    <mergeCell ref="A71:D71"/>
    <mergeCell ref="E71:H71"/>
    <mergeCell ref="I71:L71"/>
    <mergeCell ref="M71:P71"/>
    <mergeCell ref="Q71:T71"/>
    <mergeCell ref="U71:X71"/>
    <mergeCell ref="Y71:AB71"/>
    <mergeCell ref="AC71:AF71"/>
    <mergeCell ref="AG71:AH71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Y68:Z68"/>
    <mergeCell ref="Y66:Z66"/>
    <mergeCell ref="D66:E66"/>
    <mergeCell ref="F66:H66"/>
    <mergeCell ref="I66:K66"/>
    <mergeCell ref="L66:M66"/>
    <mergeCell ref="N66:P66"/>
    <mergeCell ref="R66:T66"/>
    <mergeCell ref="AK68:AM68"/>
    <mergeCell ref="A69:C69"/>
    <mergeCell ref="D69:E69"/>
    <mergeCell ref="AB50:AD50"/>
    <mergeCell ref="AF50:AH50"/>
    <mergeCell ref="AK50:AM50"/>
    <mergeCell ref="A64:C64"/>
    <mergeCell ref="D64:E64"/>
    <mergeCell ref="F64:H64"/>
    <mergeCell ref="I64:K64"/>
    <mergeCell ref="L64:M64"/>
    <mergeCell ref="N64:P64"/>
    <mergeCell ref="R64:T64"/>
    <mergeCell ref="V64:W64"/>
    <mergeCell ref="Y64:Z64"/>
    <mergeCell ref="AB64:AD64"/>
    <mergeCell ref="AF64:AH64"/>
    <mergeCell ref="AK64:AM64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L57:M57"/>
    <mergeCell ref="N57:P57"/>
    <mergeCell ref="R57:T57"/>
    <mergeCell ref="V57:W57"/>
    <mergeCell ref="Y57:Z57"/>
    <mergeCell ref="AB57:AD57"/>
    <mergeCell ref="AF57:AH57"/>
    <mergeCell ref="AK57:AM57"/>
    <mergeCell ref="AK39:AM39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B49:AD49"/>
    <mergeCell ref="AF49:AH49"/>
    <mergeCell ref="AK49:AM49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N44:T44"/>
    <mergeCell ref="V44:Z44"/>
    <mergeCell ref="AB44:AH44"/>
    <mergeCell ref="L45:M45"/>
    <mergeCell ref="N45:P45"/>
    <mergeCell ref="R45:T45"/>
    <mergeCell ref="V45:W45"/>
    <mergeCell ref="Y45:Z45"/>
    <mergeCell ref="AB40:AD40"/>
    <mergeCell ref="AF40:AH40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29:C29"/>
    <mergeCell ref="D29:E29"/>
    <mergeCell ref="F29:H29"/>
    <mergeCell ref="I29:K29"/>
    <mergeCell ref="L29:M29"/>
    <mergeCell ref="N29:P29"/>
    <mergeCell ref="R29:T29"/>
    <mergeCell ref="V29:W29"/>
    <mergeCell ref="Y29:Z29"/>
    <mergeCell ref="AB31:AD31"/>
    <mergeCell ref="AF31:AH31"/>
    <mergeCell ref="AK31:AM31"/>
    <mergeCell ref="A32:C32"/>
    <mergeCell ref="D32:E32"/>
    <mergeCell ref="F32:H32"/>
    <mergeCell ref="I32:K32"/>
    <mergeCell ref="L32:M32"/>
    <mergeCell ref="N32:P32"/>
    <mergeCell ref="R32:T32"/>
    <mergeCell ref="V32:W32"/>
    <mergeCell ref="L27:M27"/>
    <mergeCell ref="N27:P27"/>
    <mergeCell ref="R27:T27"/>
    <mergeCell ref="V27:W27"/>
    <mergeCell ref="Y27:Z27"/>
    <mergeCell ref="AB27:AD27"/>
    <mergeCell ref="AF27:AH27"/>
    <mergeCell ref="AK27:AM27"/>
    <mergeCell ref="A19:C19"/>
    <mergeCell ref="D19:E19"/>
    <mergeCell ref="F19:H19"/>
    <mergeCell ref="I19:K19"/>
    <mergeCell ref="L19:M19"/>
    <mergeCell ref="N19:P19"/>
    <mergeCell ref="R19:T19"/>
    <mergeCell ref="V19:W19"/>
    <mergeCell ref="Y19:Z19"/>
    <mergeCell ref="AB22:AD22"/>
    <mergeCell ref="AF22:AH22"/>
    <mergeCell ref="AK22:AM22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N114:T114"/>
    <mergeCell ref="V114:Z114"/>
    <mergeCell ref="A44:C44"/>
    <mergeCell ref="D44:E44"/>
    <mergeCell ref="F44:H44"/>
    <mergeCell ref="I44:K44"/>
    <mergeCell ref="L44:M44"/>
    <mergeCell ref="I18:K18"/>
    <mergeCell ref="L18:M18"/>
    <mergeCell ref="N18:P18"/>
    <mergeCell ref="R18:T18"/>
    <mergeCell ref="V18:W18"/>
    <mergeCell ref="Y18:Z18"/>
    <mergeCell ref="AB18:AD18"/>
    <mergeCell ref="AF18:AH18"/>
    <mergeCell ref="AK18:AM18"/>
    <mergeCell ref="B9:E9"/>
    <mergeCell ref="B10:E10"/>
    <mergeCell ref="B11:E11"/>
    <mergeCell ref="B12:E12"/>
    <mergeCell ref="B13:E13"/>
    <mergeCell ref="B14:E14"/>
    <mergeCell ref="A18:C18"/>
    <mergeCell ref="D18:E18"/>
    <mergeCell ref="F18:H18"/>
    <mergeCell ref="AB19:AD19"/>
    <mergeCell ref="AF19:AH19"/>
    <mergeCell ref="AK19:AM19"/>
    <mergeCell ref="A27:C27"/>
    <mergeCell ref="D27:E27"/>
    <mergeCell ref="F27:H27"/>
    <mergeCell ref="I27:K27"/>
    <mergeCell ref="R119:T119"/>
    <mergeCell ref="V119:W119"/>
    <mergeCell ref="Y119:Z119"/>
    <mergeCell ref="R120:T120"/>
    <mergeCell ref="V120:W120"/>
    <mergeCell ref="Y120:Z120"/>
    <mergeCell ref="A153:D153"/>
    <mergeCell ref="A6:E6"/>
    <mergeCell ref="F6:AN6"/>
    <mergeCell ref="B108:F108"/>
    <mergeCell ref="J108:N108"/>
    <mergeCell ref="A1:G1"/>
    <mergeCell ref="H1:J1"/>
    <mergeCell ref="A2:AN2"/>
    <mergeCell ref="A3:AN3"/>
    <mergeCell ref="A4:AN4"/>
    <mergeCell ref="A5:AN5"/>
    <mergeCell ref="A145:C145"/>
    <mergeCell ref="D145:E145"/>
    <mergeCell ref="F145:H145"/>
    <mergeCell ref="I145:K145"/>
    <mergeCell ref="L145:M145"/>
    <mergeCell ref="AI113:AO114"/>
    <mergeCell ref="A114:C114"/>
    <mergeCell ref="D114:E114"/>
    <mergeCell ref="F114:H114"/>
    <mergeCell ref="D110:F110"/>
    <mergeCell ref="L110:N110"/>
    <mergeCell ref="D109:F109"/>
    <mergeCell ref="L109:N109"/>
    <mergeCell ref="I114:K114"/>
    <mergeCell ref="L114:M114"/>
    <mergeCell ref="AI34:AO35"/>
    <mergeCell ref="A35:C35"/>
    <mergeCell ref="D35:E35"/>
    <mergeCell ref="F35:H35"/>
    <mergeCell ref="I35:K35"/>
    <mergeCell ref="L35:M35"/>
    <mergeCell ref="N35:T35"/>
    <mergeCell ref="V35:Z35"/>
    <mergeCell ref="AB35:AH35"/>
    <mergeCell ref="AI43:AO44"/>
    <mergeCell ref="A179:D179"/>
    <mergeCell ref="D112:F112"/>
    <mergeCell ref="L112:N112"/>
    <mergeCell ref="D111:F111"/>
    <mergeCell ref="L111:N111"/>
    <mergeCell ref="E179:H179"/>
    <mergeCell ref="I179:L179"/>
    <mergeCell ref="M179:P179"/>
    <mergeCell ref="Q179:T179"/>
    <mergeCell ref="U179:X179"/>
    <mergeCell ref="A119:C119"/>
    <mergeCell ref="D119:E119"/>
    <mergeCell ref="F119:H119"/>
    <mergeCell ref="I119:K119"/>
    <mergeCell ref="L119:M119"/>
    <mergeCell ref="N119:P119"/>
    <mergeCell ref="AK120:AM120"/>
    <mergeCell ref="AI106:AO106"/>
    <mergeCell ref="A120:C120"/>
    <mergeCell ref="D120:E120"/>
    <mergeCell ref="F120:H120"/>
    <mergeCell ref="I120:K120"/>
    <mergeCell ref="A16:AH16"/>
    <mergeCell ref="AI16:AO17"/>
    <mergeCell ref="A17:C17"/>
    <mergeCell ref="D17:E17"/>
    <mergeCell ref="F17:H17"/>
    <mergeCell ref="I17:K17"/>
    <mergeCell ref="L17:M17"/>
    <mergeCell ref="N17:T17"/>
    <mergeCell ref="V17:Z17"/>
    <mergeCell ref="AB17:AH17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A22:C22"/>
    <mergeCell ref="D22:E22"/>
    <mergeCell ref="F22:H22"/>
    <mergeCell ref="I22:K22"/>
    <mergeCell ref="L22:M22"/>
    <mergeCell ref="N22:P22"/>
    <mergeCell ref="R22:T22"/>
    <mergeCell ref="V22:W22"/>
    <mergeCell ref="Y22:Z22"/>
    <mergeCell ref="AB20:AD20"/>
    <mergeCell ref="AF20:AH20"/>
    <mergeCell ref="AK20:AM20"/>
    <mergeCell ref="A21:C21"/>
    <mergeCell ref="L120:M120"/>
    <mergeCell ref="N120:P120"/>
    <mergeCell ref="AF119:AH119"/>
    <mergeCell ref="AK119:AM119"/>
    <mergeCell ref="AB114:AH114"/>
    <mergeCell ref="R133:T133"/>
    <mergeCell ref="V133:W133"/>
    <mergeCell ref="Y133:Z133"/>
    <mergeCell ref="AB133:AD133"/>
    <mergeCell ref="AF133:AH133"/>
    <mergeCell ref="AK133:AM133"/>
    <mergeCell ref="A133:C133"/>
    <mergeCell ref="D133:E133"/>
    <mergeCell ref="F133:H133"/>
    <mergeCell ref="I133:K133"/>
    <mergeCell ref="L133:M133"/>
    <mergeCell ref="N133:P133"/>
    <mergeCell ref="AB124:AD124"/>
    <mergeCell ref="AF124:AH124"/>
    <mergeCell ref="AK124:AM124"/>
    <mergeCell ref="A125:C125"/>
    <mergeCell ref="D125:E125"/>
    <mergeCell ref="F125:H125"/>
    <mergeCell ref="I125:K125"/>
    <mergeCell ref="L125:M125"/>
    <mergeCell ref="N125:P125"/>
    <mergeCell ref="AK125:AM125"/>
    <mergeCell ref="A124:C124"/>
    <mergeCell ref="D124:E124"/>
    <mergeCell ref="F124:H124"/>
    <mergeCell ref="I124:K124"/>
    <mergeCell ref="L124:M124"/>
    <mergeCell ref="AK134:AM134"/>
    <mergeCell ref="A134:C134"/>
    <mergeCell ref="D134:E134"/>
    <mergeCell ref="F134:H134"/>
    <mergeCell ref="I134:K134"/>
    <mergeCell ref="L134:M134"/>
    <mergeCell ref="N134:P134"/>
    <mergeCell ref="N144:P144"/>
    <mergeCell ref="R144:T144"/>
    <mergeCell ref="V144:W144"/>
    <mergeCell ref="Y144:Z144"/>
    <mergeCell ref="N145:P145"/>
    <mergeCell ref="R145:T145"/>
    <mergeCell ref="V145:W145"/>
    <mergeCell ref="Y145:Z145"/>
    <mergeCell ref="R134:T134"/>
    <mergeCell ref="V134:W134"/>
    <mergeCell ref="Y134:Z134"/>
    <mergeCell ref="F136:H136"/>
    <mergeCell ref="I136:K136"/>
    <mergeCell ref="AB141:AH141"/>
    <mergeCell ref="AF137:AH137"/>
    <mergeCell ref="AK137:AM137"/>
    <mergeCell ref="I142:K142"/>
    <mergeCell ref="L142:M142"/>
    <mergeCell ref="N142:P142"/>
    <mergeCell ref="R142:T142"/>
    <mergeCell ref="V142:W142"/>
    <mergeCell ref="Y142:Z142"/>
    <mergeCell ref="I137:K137"/>
    <mergeCell ref="L137:M137"/>
    <mergeCell ref="N137:P137"/>
    <mergeCell ref="W156:X156"/>
    <mergeCell ref="Y156:Z156"/>
    <mergeCell ref="AA156:AB156"/>
    <mergeCell ref="E153:H153"/>
    <mergeCell ref="I153:L153"/>
    <mergeCell ref="M153:P153"/>
    <mergeCell ref="Q153:T153"/>
    <mergeCell ref="U153:X153"/>
    <mergeCell ref="Y153:AB153"/>
    <mergeCell ref="AC153:AD153"/>
    <mergeCell ref="AA154:AB154"/>
    <mergeCell ref="AC154:AD154"/>
    <mergeCell ref="B155:D155"/>
    <mergeCell ref="E155:H155"/>
    <mergeCell ref="I155:J155"/>
    <mergeCell ref="K155:L155"/>
    <mergeCell ref="M155:N155"/>
    <mergeCell ref="O155:P155"/>
    <mergeCell ref="Q155:R155"/>
    <mergeCell ref="S155:T155"/>
    <mergeCell ref="O154:P154"/>
    <mergeCell ref="Q154:R154"/>
    <mergeCell ref="S154:T154"/>
    <mergeCell ref="U154:V154"/>
    <mergeCell ref="W154:X154"/>
    <mergeCell ref="Y154:Z154"/>
    <mergeCell ref="B154:D154"/>
    <mergeCell ref="E154:F154"/>
    <mergeCell ref="G154:H154"/>
    <mergeCell ref="I154:J154"/>
    <mergeCell ref="K154:L154"/>
    <mergeCell ref="AI131:AO132"/>
    <mergeCell ref="A132:C132"/>
    <mergeCell ref="D132:E132"/>
    <mergeCell ref="F132:H132"/>
    <mergeCell ref="I132:K132"/>
    <mergeCell ref="L132:M132"/>
    <mergeCell ref="N132:T132"/>
    <mergeCell ref="V132:Z132"/>
    <mergeCell ref="AB132:AH132"/>
    <mergeCell ref="B157:D157"/>
    <mergeCell ref="E157:H157"/>
    <mergeCell ref="I157:L157"/>
    <mergeCell ref="M157:P157"/>
    <mergeCell ref="Q157:R157"/>
    <mergeCell ref="S157:T157"/>
    <mergeCell ref="U157:V157"/>
    <mergeCell ref="W157:X157"/>
    <mergeCell ref="Y157:Z157"/>
    <mergeCell ref="AI140:AO141"/>
    <mergeCell ref="AK144:AM144"/>
    <mergeCell ref="N147:P147"/>
    <mergeCell ref="R147:T147"/>
    <mergeCell ref="V147:W147"/>
    <mergeCell ref="Y147:Z147"/>
    <mergeCell ref="N146:P146"/>
    <mergeCell ref="R146:T146"/>
    <mergeCell ref="V146:W146"/>
    <mergeCell ref="Y146:Z146"/>
    <mergeCell ref="M154:N154"/>
    <mergeCell ref="U155:V155"/>
    <mergeCell ref="W155:X155"/>
    <mergeCell ref="Y155:Z155"/>
    <mergeCell ref="N124:P124"/>
    <mergeCell ref="R124:T124"/>
    <mergeCell ref="V124:W124"/>
    <mergeCell ref="Y124:Z124"/>
    <mergeCell ref="L136:M136"/>
    <mergeCell ref="N136:P136"/>
    <mergeCell ref="R136:T136"/>
    <mergeCell ref="V136:W136"/>
    <mergeCell ref="Y136:Z136"/>
    <mergeCell ref="N135:P135"/>
    <mergeCell ref="R135:T135"/>
    <mergeCell ref="V135:W135"/>
    <mergeCell ref="Y135:Z135"/>
    <mergeCell ref="AB135:AD135"/>
    <mergeCell ref="AF135:AH135"/>
    <mergeCell ref="A135:C135"/>
    <mergeCell ref="D135:E135"/>
    <mergeCell ref="F135:H135"/>
    <mergeCell ref="I135:K135"/>
    <mergeCell ref="L135:M135"/>
    <mergeCell ref="AB136:AD136"/>
    <mergeCell ref="AF136:AH136"/>
    <mergeCell ref="AK136:AM136"/>
    <mergeCell ref="AK135:AM135"/>
    <mergeCell ref="A136:C136"/>
    <mergeCell ref="D136:E136"/>
    <mergeCell ref="A159:D159"/>
    <mergeCell ref="E159:H159"/>
    <mergeCell ref="I159:L159"/>
    <mergeCell ref="M159:P159"/>
    <mergeCell ref="Q159:T159"/>
    <mergeCell ref="U159:X159"/>
    <mergeCell ref="Y159:AB159"/>
    <mergeCell ref="AC159:AD159"/>
    <mergeCell ref="B160:D160"/>
    <mergeCell ref="E160:F160"/>
    <mergeCell ref="G160:H160"/>
    <mergeCell ref="I160:J160"/>
    <mergeCell ref="K160:L160"/>
    <mergeCell ref="M160:N160"/>
    <mergeCell ref="O160:P160"/>
    <mergeCell ref="AA157:AB157"/>
    <mergeCell ref="AC157:AD157"/>
    <mergeCell ref="AA155:AB155"/>
    <mergeCell ref="AC155:AD155"/>
    <mergeCell ref="B156:D156"/>
    <mergeCell ref="E156:H156"/>
    <mergeCell ref="I156:L156"/>
    <mergeCell ref="M156:N156"/>
    <mergeCell ref="O156:P156"/>
    <mergeCell ref="AC156:AD156"/>
    <mergeCell ref="Q156:R156"/>
    <mergeCell ref="S156:T156"/>
    <mergeCell ref="U156:V156"/>
    <mergeCell ref="Y168:Z168"/>
    <mergeCell ref="AA168:AB168"/>
    <mergeCell ref="AC168:AD168"/>
    <mergeCell ref="B162:D162"/>
    <mergeCell ref="E162:H162"/>
    <mergeCell ref="I162:L162"/>
    <mergeCell ref="M162:N162"/>
    <mergeCell ref="O162:P162"/>
    <mergeCell ref="Q162:R162"/>
    <mergeCell ref="AC160:AD160"/>
    <mergeCell ref="B161:D161"/>
    <mergeCell ref="E161:H161"/>
    <mergeCell ref="I161:J161"/>
    <mergeCell ref="K161:L161"/>
    <mergeCell ref="M161:N161"/>
    <mergeCell ref="O161:P161"/>
    <mergeCell ref="Q161:R161"/>
    <mergeCell ref="S161:T161"/>
    <mergeCell ref="U161:V161"/>
    <mergeCell ref="Q160:R160"/>
    <mergeCell ref="B167:D167"/>
    <mergeCell ref="E167:H167"/>
    <mergeCell ref="I167:J167"/>
    <mergeCell ref="K167:L167"/>
    <mergeCell ref="M167:N167"/>
    <mergeCell ref="O167:P167"/>
    <mergeCell ref="Q167:R167"/>
    <mergeCell ref="S167:T167"/>
    <mergeCell ref="U167:V167"/>
    <mergeCell ref="A165:D165"/>
    <mergeCell ref="E165:H165"/>
    <mergeCell ref="I165:L165"/>
    <mergeCell ref="U160:V160"/>
    <mergeCell ref="W160:X160"/>
    <mergeCell ref="Y160:Z160"/>
    <mergeCell ref="AA160:AB160"/>
    <mergeCell ref="S162:T162"/>
    <mergeCell ref="U162:V162"/>
    <mergeCell ref="W162:X162"/>
    <mergeCell ref="Y162:Z162"/>
    <mergeCell ref="AA162:AB162"/>
    <mergeCell ref="AC162:AD162"/>
    <mergeCell ref="W161:X161"/>
    <mergeCell ref="Y161:Z161"/>
    <mergeCell ref="AA161:AB161"/>
    <mergeCell ref="AC161:AD161"/>
    <mergeCell ref="AA163:AB163"/>
    <mergeCell ref="AC163:AD163"/>
    <mergeCell ref="Y163:Z163"/>
    <mergeCell ref="AE9:AN14"/>
    <mergeCell ref="A177:F177"/>
    <mergeCell ref="B163:D163"/>
    <mergeCell ref="E163:H163"/>
    <mergeCell ref="I163:L163"/>
    <mergeCell ref="M163:P163"/>
    <mergeCell ref="Q163:R163"/>
    <mergeCell ref="S163:T163"/>
    <mergeCell ref="U163:V163"/>
    <mergeCell ref="W163:X163"/>
    <mergeCell ref="M181:P181"/>
    <mergeCell ref="Q181:T181"/>
    <mergeCell ref="U181:X181"/>
    <mergeCell ref="Y181:AB181"/>
    <mergeCell ref="AC181:AF181"/>
    <mergeCell ref="A182:D182"/>
    <mergeCell ref="E182:H182"/>
    <mergeCell ref="I182:L182"/>
    <mergeCell ref="M182:P182"/>
    <mergeCell ref="Q182:T182"/>
    <mergeCell ref="U182:X182"/>
    <mergeCell ref="Y182:AB182"/>
    <mergeCell ref="Y179:AB179"/>
    <mergeCell ref="AC179:AF179"/>
    <mergeCell ref="A181:D181"/>
    <mergeCell ref="E181:H181"/>
    <mergeCell ref="I181:L181"/>
    <mergeCell ref="Y166:Z166"/>
    <mergeCell ref="AA166:AB166"/>
    <mergeCell ref="AC166:AD166"/>
    <mergeCell ref="W168:X168"/>
    <mergeCell ref="S160:T160"/>
  </mergeCells>
  <conditionalFormatting sqref="I72:T72 M73:T73 Q74:T74">
    <cfRule type="cellIs" dxfId="19" priority="9" stopIfTrue="1" operator="equal">
      <formula>0</formula>
    </cfRule>
  </conditionalFormatting>
  <conditionalFormatting sqref="I79:T79 M80:T80 Q81:T81">
    <cfRule type="cellIs" dxfId="18" priority="7" stopIfTrue="1" operator="equal">
      <formula>0</formula>
    </cfRule>
  </conditionalFormatting>
  <conditionalFormatting sqref="I86:T86 M87:T87 Q88:T88">
    <cfRule type="cellIs" dxfId="17" priority="5" stopIfTrue="1" operator="equal">
      <formula>0</formula>
    </cfRule>
  </conditionalFormatting>
  <conditionalFormatting sqref="I97:T97 M98:T98 Q99:T99">
    <cfRule type="cellIs" dxfId="16" priority="3" stopIfTrue="1" operator="equal">
      <formula>0</formula>
    </cfRule>
  </conditionalFormatting>
  <conditionalFormatting sqref="I154:T154 M155:T155 Q156:T156 I160:T160 M161:T161 Q162:T162">
    <cfRule type="cellIs" dxfId="15" priority="10" stopIfTrue="1" operator="equal">
      <formula>0</formula>
    </cfRule>
  </conditionalFormatting>
  <conditionalFormatting sqref="I166:T166 M167:T167 Q168:T168 I172:T172 M173:T173 Q174:T174">
    <cfRule type="cellIs" dxfId="14" priority="1" stopIfTrue="1" operator="equal">
      <formula>0</formula>
    </cfRule>
  </conditionalFormatting>
  <conditionalFormatting sqref="U72:X75">
    <cfRule type="cellIs" dxfId="13" priority="8" stopIfTrue="1" operator="equal">
      <formula>0</formula>
    </cfRule>
  </conditionalFormatting>
  <conditionalFormatting sqref="U79:X82">
    <cfRule type="cellIs" dxfId="12" priority="6" stopIfTrue="1" operator="equal">
      <formula>0</formula>
    </cfRule>
  </conditionalFormatting>
  <conditionalFormatting sqref="U86:X89">
    <cfRule type="cellIs" dxfId="11" priority="4" stopIfTrue="1" operator="equal">
      <formula>0</formula>
    </cfRule>
  </conditionalFormatting>
  <conditionalFormatting sqref="U97:X100">
    <cfRule type="cellIs" dxfId="1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1672-103D-43ED-85B9-63C3B3E16E65}">
  <dimension ref="C7:L27"/>
  <sheetViews>
    <sheetView zoomScaleNormal="100" workbookViewId="0">
      <selection activeCell="H18" sqref="H18"/>
    </sheetView>
  </sheetViews>
  <sheetFormatPr baseColWidth="10" defaultRowHeight="13.2" x14ac:dyDescent="0.25"/>
  <cols>
    <col min="4" max="4" width="5.5546875" bestFit="1" customWidth="1"/>
  </cols>
  <sheetData>
    <row r="7" spans="3:12" x14ac:dyDescent="0.25">
      <c r="C7" s="128"/>
      <c r="D7" s="128"/>
      <c r="E7" s="276" t="s">
        <v>28</v>
      </c>
      <c r="F7" s="276"/>
      <c r="G7" s="276" t="s">
        <v>34</v>
      </c>
      <c r="H7" s="276"/>
      <c r="I7" s="276" t="s">
        <v>29</v>
      </c>
      <c r="J7" s="276"/>
      <c r="K7" s="276" t="s">
        <v>32</v>
      </c>
      <c r="L7" s="276"/>
    </row>
    <row r="8" spans="3:12" x14ac:dyDescent="0.25">
      <c r="C8" s="132">
        <f t="shared" ref="C8:C19" si="0">COUNTA($E8:$L8)</f>
        <v>6</v>
      </c>
      <c r="D8" s="131">
        <v>0.41666666666666669</v>
      </c>
      <c r="E8" s="154" t="s">
        <v>147</v>
      </c>
      <c r="F8" s="154" t="s">
        <v>148</v>
      </c>
      <c r="G8" s="129" t="s">
        <v>108</v>
      </c>
      <c r="H8" s="129" t="s">
        <v>106</v>
      </c>
      <c r="I8" s="129" t="s">
        <v>107</v>
      </c>
      <c r="J8" s="128"/>
      <c r="K8" s="129" t="s">
        <v>110</v>
      </c>
      <c r="L8" s="128"/>
    </row>
    <row r="9" spans="3:12" x14ac:dyDescent="0.25">
      <c r="C9" s="132">
        <f t="shared" si="0"/>
        <v>6</v>
      </c>
      <c r="D9" s="131">
        <v>0.4513888888888889</v>
      </c>
      <c r="E9" s="129" t="s">
        <v>147</v>
      </c>
      <c r="F9" s="129" t="s">
        <v>148</v>
      </c>
      <c r="G9" s="129" t="s">
        <v>108</v>
      </c>
      <c r="H9" s="129" t="s">
        <v>106</v>
      </c>
      <c r="I9" s="129" t="s">
        <v>107</v>
      </c>
      <c r="J9" s="128"/>
      <c r="K9" s="129" t="s">
        <v>110</v>
      </c>
      <c r="L9" s="128"/>
    </row>
    <row r="10" spans="3:12" x14ac:dyDescent="0.25">
      <c r="C10" s="132">
        <f t="shared" si="0"/>
        <v>6</v>
      </c>
      <c r="D10" s="131">
        <v>0.48611111111111099</v>
      </c>
      <c r="E10" s="129" t="s">
        <v>147</v>
      </c>
      <c r="F10" s="129" t="s">
        <v>148</v>
      </c>
      <c r="G10" s="129" t="s">
        <v>108</v>
      </c>
      <c r="H10" s="129" t="s">
        <v>106</v>
      </c>
      <c r="I10" s="129" t="s">
        <v>107</v>
      </c>
      <c r="J10" s="128"/>
      <c r="K10" s="129" t="s">
        <v>110</v>
      </c>
      <c r="L10" s="128"/>
    </row>
    <row r="11" spans="3:12" x14ac:dyDescent="0.25">
      <c r="C11" s="132">
        <f t="shared" si="0"/>
        <v>6</v>
      </c>
      <c r="D11" s="131">
        <v>0.52083333333333404</v>
      </c>
      <c r="E11" s="129" t="s">
        <v>147</v>
      </c>
      <c r="F11" s="129" t="s">
        <v>148</v>
      </c>
      <c r="G11" s="154" t="s">
        <v>108</v>
      </c>
      <c r="H11" s="154" t="s">
        <v>106</v>
      </c>
      <c r="I11" s="129" t="s">
        <v>107</v>
      </c>
      <c r="J11" s="128"/>
      <c r="K11" s="129" t="s">
        <v>110</v>
      </c>
      <c r="L11" s="128"/>
    </row>
    <row r="12" spans="3:12" x14ac:dyDescent="0.25">
      <c r="C12" s="132">
        <f t="shared" si="0"/>
        <v>6</v>
      </c>
      <c r="D12" s="131">
        <v>0.55555555555555602</v>
      </c>
      <c r="E12" s="129" t="s">
        <v>113</v>
      </c>
      <c r="F12" s="128"/>
      <c r="G12" s="129" t="s">
        <v>111</v>
      </c>
      <c r="H12" s="128"/>
      <c r="I12" s="129" t="s">
        <v>114</v>
      </c>
      <c r="J12" s="129" t="s">
        <v>112</v>
      </c>
      <c r="K12" s="129" t="s">
        <v>109</v>
      </c>
      <c r="L12" s="129" t="s">
        <v>115</v>
      </c>
    </row>
    <row r="13" spans="3:12" x14ac:dyDescent="0.25">
      <c r="C13" s="132">
        <f t="shared" si="0"/>
        <v>6</v>
      </c>
      <c r="D13" s="131">
        <v>0.59027777777777801</v>
      </c>
      <c r="E13" s="129" t="s">
        <v>113</v>
      </c>
      <c r="F13" s="129" t="s">
        <v>105</v>
      </c>
      <c r="G13" s="154" t="s">
        <v>111</v>
      </c>
      <c r="H13" s="128"/>
      <c r="I13" s="129" t="s">
        <v>114</v>
      </c>
      <c r="J13" s="128"/>
      <c r="K13" s="129" t="s">
        <v>109</v>
      </c>
      <c r="L13" s="154" t="s">
        <v>115</v>
      </c>
    </row>
    <row r="14" spans="3:12" x14ac:dyDescent="0.25">
      <c r="C14" s="132">
        <f t="shared" si="0"/>
        <v>6</v>
      </c>
      <c r="D14" s="131">
        <v>0.625</v>
      </c>
      <c r="E14" s="129" t="s">
        <v>113</v>
      </c>
      <c r="F14" s="129" t="s">
        <v>105</v>
      </c>
      <c r="G14" s="129" t="s">
        <v>111</v>
      </c>
      <c r="H14" s="128"/>
      <c r="I14" s="129" t="s">
        <v>114</v>
      </c>
      <c r="J14" s="129" t="s">
        <v>112</v>
      </c>
      <c r="K14" s="129" t="s">
        <v>109</v>
      </c>
      <c r="L14" s="128"/>
    </row>
    <row r="15" spans="3:12" x14ac:dyDescent="0.25">
      <c r="C15" s="132">
        <f t="shared" si="0"/>
        <v>6</v>
      </c>
      <c r="D15" s="131">
        <v>0.65972222222222199</v>
      </c>
      <c r="E15" s="129" t="s">
        <v>113</v>
      </c>
      <c r="F15" s="128"/>
      <c r="G15" s="129" t="s">
        <v>111</v>
      </c>
      <c r="H15" s="129" t="s">
        <v>149</v>
      </c>
      <c r="I15" s="129" t="s">
        <v>114</v>
      </c>
      <c r="J15" s="129" t="s">
        <v>112</v>
      </c>
      <c r="K15" s="128"/>
      <c r="L15" s="129" t="s">
        <v>115</v>
      </c>
    </row>
    <row r="16" spans="3:12" x14ac:dyDescent="0.25">
      <c r="C16" s="132">
        <f t="shared" si="0"/>
        <v>6</v>
      </c>
      <c r="D16" s="131">
        <v>0.69444444444444497</v>
      </c>
      <c r="E16" s="129"/>
      <c r="F16" s="129" t="s">
        <v>105</v>
      </c>
      <c r="G16" s="128"/>
      <c r="H16" s="129" t="s">
        <v>149</v>
      </c>
      <c r="I16" s="129" t="s">
        <v>112</v>
      </c>
      <c r="J16" s="129" t="s">
        <v>117</v>
      </c>
      <c r="K16" s="129" t="s">
        <v>109</v>
      </c>
      <c r="L16" s="129" t="s">
        <v>115</v>
      </c>
    </row>
    <row r="17" spans="3:12" x14ac:dyDescent="0.25">
      <c r="C17" s="132">
        <f t="shared" si="0"/>
        <v>6</v>
      </c>
      <c r="D17" s="131">
        <v>0.72916666666666696</v>
      </c>
      <c r="E17" s="129" t="s">
        <v>146</v>
      </c>
      <c r="F17" s="129" t="s">
        <v>105</v>
      </c>
      <c r="G17" s="129" t="s">
        <v>150</v>
      </c>
      <c r="H17" s="128"/>
      <c r="I17" s="129" t="s">
        <v>116</v>
      </c>
      <c r="J17" s="129" t="s">
        <v>117</v>
      </c>
      <c r="K17" s="129" t="s">
        <v>151</v>
      </c>
      <c r="L17" s="128"/>
    </row>
    <row r="18" spans="3:12" x14ac:dyDescent="0.25">
      <c r="C18" s="132">
        <f t="shared" si="0"/>
        <v>6</v>
      </c>
      <c r="D18" s="131">
        <v>0.76388888888888895</v>
      </c>
      <c r="E18" s="129" t="s">
        <v>146</v>
      </c>
      <c r="F18" s="128"/>
      <c r="G18" s="129" t="s">
        <v>150</v>
      </c>
      <c r="H18" s="154" t="s">
        <v>149</v>
      </c>
      <c r="I18" s="129" t="s">
        <v>116</v>
      </c>
      <c r="J18" s="129" t="s">
        <v>117</v>
      </c>
      <c r="K18" s="129" t="s">
        <v>151</v>
      </c>
      <c r="L18" s="128"/>
    </row>
    <row r="19" spans="3:12" x14ac:dyDescent="0.25">
      <c r="C19" s="132">
        <f t="shared" si="0"/>
        <v>6</v>
      </c>
      <c r="D19" s="131">
        <v>0.79861111111111105</v>
      </c>
      <c r="E19" s="129" t="s">
        <v>146</v>
      </c>
      <c r="F19" s="128"/>
      <c r="G19" s="129" t="s">
        <v>150</v>
      </c>
      <c r="H19" s="129" t="s">
        <v>149</v>
      </c>
      <c r="I19" s="154" t="s">
        <v>116</v>
      </c>
      <c r="J19" s="129" t="s">
        <v>117</v>
      </c>
      <c r="K19" s="129" t="s">
        <v>151</v>
      </c>
      <c r="L19" s="128"/>
    </row>
    <row r="20" spans="3:12" x14ac:dyDescent="0.25">
      <c r="C20" s="129"/>
      <c r="D20" s="129"/>
      <c r="E20" s="130" t="s">
        <v>146</v>
      </c>
      <c r="F20" s="128"/>
      <c r="G20" s="130" t="s">
        <v>150</v>
      </c>
      <c r="H20" s="128"/>
      <c r="I20" s="130" t="s">
        <v>116</v>
      </c>
      <c r="J20" s="128"/>
      <c r="K20" s="130" t="s">
        <v>151</v>
      </c>
      <c r="L20" s="128"/>
    </row>
    <row r="21" spans="3:12" x14ac:dyDescent="0.25">
      <c r="C21" s="123"/>
      <c r="D21" s="123"/>
      <c r="E21" s="123"/>
    </row>
    <row r="22" spans="3:12" x14ac:dyDescent="0.25">
      <c r="C22" s="123"/>
      <c r="D22" s="123"/>
      <c r="E22" s="123"/>
    </row>
    <row r="23" spans="3:12" x14ac:dyDescent="0.25">
      <c r="C23" s="123"/>
      <c r="D23" s="123"/>
      <c r="E23" s="123"/>
    </row>
    <row r="24" spans="3:12" x14ac:dyDescent="0.25">
      <c r="C24" s="123"/>
      <c r="D24" s="123"/>
      <c r="E24" s="123"/>
    </row>
    <row r="25" spans="3:12" x14ac:dyDescent="0.25">
      <c r="C25" s="123"/>
      <c r="D25" s="123"/>
      <c r="E25" s="123"/>
    </row>
    <row r="26" spans="3:12" x14ac:dyDescent="0.25">
      <c r="C26" s="123"/>
      <c r="D26" s="123"/>
      <c r="E26" s="123"/>
    </row>
    <row r="27" spans="3:12" x14ac:dyDescent="0.25">
      <c r="C27" s="123"/>
      <c r="D27" s="123"/>
      <c r="E27" s="123"/>
    </row>
  </sheetData>
  <mergeCells count="4">
    <mergeCell ref="E7:F7"/>
    <mergeCell ref="G7:H7"/>
    <mergeCell ref="I7:J7"/>
    <mergeCell ref="K7:L7"/>
  </mergeCells>
  <pageMargins left="0.7" right="0.7" top="0.78740157499999996" bottom="0.78740157499999996" header="0.3" footer="0.3"/>
  <pageSetup paperSize="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A77FE-C4DA-4187-9BE2-6802642119AE}">
  <dimension ref="A1:BN185"/>
  <sheetViews>
    <sheetView showGridLines="0" topLeftCell="A2" zoomScaleNormal="100" workbookViewId="0">
      <selection activeCell="R15" sqref="R15"/>
    </sheetView>
  </sheetViews>
  <sheetFormatPr baseColWidth="10" defaultColWidth="11.44140625" defaultRowHeight="13.2" x14ac:dyDescent="0.25"/>
  <cols>
    <col min="1" max="39" width="2.33203125" style="1" customWidth="1"/>
    <col min="40" max="40" width="2.6640625" style="1" customWidth="1"/>
    <col min="41" max="42" width="2.33203125" style="2" hidden="1" customWidth="1"/>
    <col min="43" max="51" width="2.33203125" style="1" hidden="1" customWidth="1"/>
    <col min="52" max="66" width="5.6640625" style="1" hidden="1" customWidth="1"/>
    <col min="67" max="16384" width="11.44140625" style="1"/>
  </cols>
  <sheetData>
    <row r="1" spans="1:46" hidden="1" x14ac:dyDescent="0.25">
      <c r="A1" s="203" t="s">
        <v>0</v>
      </c>
      <c r="B1" s="203"/>
      <c r="C1" s="203"/>
      <c r="D1" s="203"/>
      <c r="E1" s="203"/>
      <c r="F1" s="203"/>
      <c r="G1" s="203"/>
      <c r="H1" s="227" t="s">
        <v>1</v>
      </c>
      <c r="I1" s="227"/>
      <c r="J1" s="227"/>
      <c r="AO1" s="1"/>
    </row>
    <row r="2" spans="1:46" ht="15" x14ac:dyDescent="0.25">
      <c r="A2" s="228" t="s">
        <v>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30"/>
    </row>
    <row r="3" spans="1:46" ht="17.399999999999999" x14ac:dyDescent="0.3">
      <c r="A3" s="231" t="s">
        <v>128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3"/>
    </row>
    <row r="4" spans="1:46" ht="17.399999999999999" x14ac:dyDescent="0.3">
      <c r="A4" s="234" t="s">
        <v>129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3"/>
    </row>
    <row r="5" spans="1:46" ht="17.399999999999999" x14ac:dyDescent="0.3">
      <c r="A5" s="235" t="s">
        <v>3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7"/>
    </row>
    <row r="6" spans="1:46" ht="17.399999999999999" x14ac:dyDescent="0.3">
      <c r="A6" s="224" t="s">
        <v>4</v>
      </c>
      <c r="B6" s="224"/>
      <c r="C6" s="224"/>
      <c r="D6" s="224"/>
      <c r="E6" s="224"/>
      <c r="F6" s="225" t="s">
        <v>188</v>
      </c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</row>
    <row r="7" spans="1:46" ht="17.399999999999999" x14ac:dyDescent="0.3">
      <c r="F7" s="126" t="s">
        <v>189</v>
      </c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12" t="s">
        <v>194</v>
      </c>
      <c r="AE7" s="126"/>
      <c r="AG7" s="126"/>
      <c r="AH7" s="126"/>
      <c r="AI7" s="126"/>
      <c r="AJ7" s="126"/>
      <c r="AK7" s="126"/>
      <c r="AL7" s="126"/>
      <c r="AM7" s="126"/>
      <c r="AN7" s="126"/>
    </row>
    <row r="8" spans="1:46" x14ac:dyDescent="0.25">
      <c r="B8" s="123"/>
      <c r="C8" s="123"/>
      <c r="D8" s="123"/>
      <c r="E8" s="123"/>
      <c r="H8" s="121"/>
      <c r="I8" s="121"/>
      <c r="J8" s="123"/>
      <c r="K8" s="123"/>
      <c r="L8" s="123"/>
      <c r="M8" s="123"/>
      <c r="N8" s="121"/>
      <c r="O8" s="121"/>
      <c r="P8" s="121"/>
      <c r="Q8" s="121"/>
      <c r="R8" s="123"/>
      <c r="S8" s="123"/>
      <c r="T8" s="123"/>
      <c r="U8" s="123"/>
      <c r="V8" s="121"/>
      <c r="W8" s="121"/>
      <c r="Z8" s="123"/>
      <c r="AA8" s="123"/>
      <c r="AB8" s="123"/>
      <c r="AC8" s="123"/>
      <c r="AD8" s="112" t="s">
        <v>195</v>
      </c>
    </row>
    <row r="9" spans="1:46" x14ac:dyDescent="0.25">
      <c r="B9" s="239" t="s">
        <v>5</v>
      </c>
      <c r="C9" s="239"/>
      <c r="D9" s="239"/>
      <c r="E9" s="239"/>
      <c r="J9" s="239" t="s">
        <v>6</v>
      </c>
      <c r="K9" s="239"/>
      <c r="L9" s="239"/>
      <c r="M9" s="239"/>
      <c r="P9" s="120"/>
      <c r="Q9" s="120"/>
      <c r="R9" s="239" t="s">
        <v>7</v>
      </c>
      <c r="S9" s="239"/>
      <c r="T9" s="239"/>
      <c r="U9" s="239"/>
      <c r="W9" s="120"/>
      <c r="Z9" s="239" t="s">
        <v>8</v>
      </c>
      <c r="AA9" s="239"/>
      <c r="AB9" s="239"/>
      <c r="AC9" s="239"/>
      <c r="AE9" s="171" t="s">
        <v>192</v>
      </c>
      <c r="AF9" s="172"/>
      <c r="AG9" s="172"/>
      <c r="AH9" s="172"/>
      <c r="AI9" s="172"/>
      <c r="AJ9" s="172"/>
      <c r="AK9" s="172"/>
      <c r="AL9" s="172"/>
      <c r="AM9" s="172"/>
      <c r="AN9" s="173"/>
    </row>
    <row r="10" spans="1:46" x14ac:dyDescent="0.25">
      <c r="B10" s="240" t="s">
        <v>105</v>
      </c>
      <c r="C10" s="240"/>
      <c r="D10" s="240"/>
      <c r="E10" s="240"/>
      <c r="J10" s="240" t="s">
        <v>108</v>
      </c>
      <c r="K10" s="240"/>
      <c r="L10" s="240"/>
      <c r="M10" s="240"/>
      <c r="P10" s="121"/>
      <c r="Q10" s="121"/>
      <c r="R10" s="240" t="s">
        <v>116</v>
      </c>
      <c r="S10" s="240"/>
      <c r="T10" s="240"/>
      <c r="U10" s="240"/>
      <c r="Z10" s="240" t="s">
        <v>115</v>
      </c>
      <c r="AA10" s="240"/>
      <c r="AB10" s="240"/>
      <c r="AC10" s="240"/>
      <c r="AE10" s="174"/>
      <c r="AF10" s="175"/>
      <c r="AG10" s="175"/>
      <c r="AH10" s="175"/>
      <c r="AI10" s="175"/>
      <c r="AJ10" s="175"/>
      <c r="AK10" s="175"/>
      <c r="AL10" s="175"/>
      <c r="AM10" s="175"/>
      <c r="AN10" s="176"/>
      <c r="AO10" s="127"/>
      <c r="AT10" s="1" t="s">
        <v>162</v>
      </c>
    </row>
    <row r="11" spans="1:46" ht="12.75" customHeight="1" x14ac:dyDescent="0.25">
      <c r="B11" s="240" t="s">
        <v>146</v>
      </c>
      <c r="C11" s="240"/>
      <c r="D11" s="240"/>
      <c r="E11" s="240"/>
      <c r="J11" s="240" t="s">
        <v>106</v>
      </c>
      <c r="K11" s="240"/>
      <c r="L11" s="240"/>
      <c r="M11" s="240"/>
      <c r="P11" s="121"/>
      <c r="Q11" s="121"/>
      <c r="R11" s="240" t="s">
        <v>112</v>
      </c>
      <c r="S11" s="240"/>
      <c r="T11" s="240"/>
      <c r="U11" s="240"/>
      <c r="Z11" s="240" t="s">
        <v>109</v>
      </c>
      <c r="AA11" s="240"/>
      <c r="AB11" s="240"/>
      <c r="AC11" s="240"/>
      <c r="AE11" s="174"/>
      <c r="AF11" s="175"/>
      <c r="AG11" s="175"/>
      <c r="AH11" s="175"/>
      <c r="AI11" s="175"/>
      <c r="AJ11" s="175"/>
      <c r="AK11" s="175"/>
      <c r="AL11" s="175"/>
      <c r="AM11" s="175"/>
      <c r="AN11" s="176"/>
      <c r="AO11" s="127"/>
      <c r="AT11" t="s">
        <v>162</v>
      </c>
    </row>
    <row r="12" spans="1:46" x14ac:dyDescent="0.25">
      <c r="B12" s="240" t="s">
        <v>113</v>
      </c>
      <c r="C12" s="240"/>
      <c r="D12" s="240"/>
      <c r="E12" s="240"/>
      <c r="J12" s="240" t="s">
        <v>111</v>
      </c>
      <c r="K12" s="240"/>
      <c r="L12" s="240"/>
      <c r="M12" s="240"/>
      <c r="P12" s="121"/>
      <c r="Q12" s="121"/>
      <c r="R12" s="240" t="s">
        <v>117</v>
      </c>
      <c r="S12" s="240"/>
      <c r="T12" s="240"/>
      <c r="U12" s="240"/>
      <c r="Z12" s="240" t="s">
        <v>110</v>
      </c>
      <c r="AA12" s="240"/>
      <c r="AB12" s="240"/>
      <c r="AC12" s="240"/>
      <c r="AE12" s="174"/>
      <c r="AF12" s="175"/>
      <c r="AG12" s="175"/>
      <c r="AH12" s="175"/>
      <c r="AI12" s="175"/>
      <c r="AJ12" s="175"/>
      <c r="AK12" s="175"/>
      <c r="AL12" s="175"/>
      <c r="AM12" s="175"/>
      <c r="AN12" s="176"/>
      <c r="AO12" s="127"/>
      <c r="AT12" s="1" t="s">
        <v>162</v>
      </c>
    </row>
    <row r="13" spans="1:46" x14ac:dyDescent="0.25">
      <c r="B13" s="240" t="s">
        <v>147</v>
      </c>
      <c r="C13" s="240"/>
      <c r="D13" s="240"/>
      <c r="E13" s="240"/>
      <c r="J13" s="240" t="s">
        <v>149</v>
      </c>
      <c r="K13" s="240"/>
      <c r="L13" s="240"/>
      <c r="M13" s="240"/>
      <c r="P13" s="121"/>
      <c r="Q13" s="121"/>
      <c r="R13" s="264" t="s">
        <v>114</v>
      </c>
      <c r="S13" s="264"/>
      <c r="T13" s="264"/>
      <c r="U13" s="264"/>
      <c r="Z13" s="240" t="s">
        <v>151</v>
      </c>
      <c r="AA13" s="240"/>
      <c r="AB13" s="240"/>
      <c r="AC13" s="240"/>
      <c r="AE13" s="174"/>
      <c r="AF13" s="175"/>
      <c r="AG13" s="175"/>
      <c r="AH13" s="175"/>
      <c r="AI13" s="175"/>
      <c r="AJ13" s="175"/>
      <c r="AK13" s="175"/>
      <c r="AL13" s="175"/>
      <c r="AM13" s="175"/>
      <c r="AN13" s="176"/>
      <c r="AO13" s="127"/>
    </row>
    <row r="14" spans="1:46" x14ac:dyDescent="0.25">
      <c r="B14" s="240" t="s">
        <v>148</v>
      </c>
      <c r="C14" s="240"/>
      <c r="D14" s="240"/>
      <c r="E14" s="240"/>
      <c r="J14" s="240" t="s">
        <v>150</v>
      </c>
      <c r="K14" s="240"/>
      <c r="L14" s="240"/>
      <c r="M14" s="240"/>
      <c r="R14" s="240" t="s">
        <v>107</v>
      </c>
      <c r="S14" s="240"/>
      <c r="T14" s="240"/>
      <c r="U14" s="240"/>
      <c r="Z14" s="240" t="s">
        <v>162</v>
      </c>
      <c r="AA14" s="240"/>
      <c r="AB14" s="240"/>
      <c r="AC14" s="240"/>
      <c r="AE14" s="177"/>
      <c r="AF14" s="178"/>
      <c r="AG14" s="178"/>
      <c r="AH14" s="178"/>
      <c r="AI14" s="178"/>
      <c r="AJ14" s="178"/>
      <c r="AK14" s="178"/>
      <c r="AL14" s="178"/>
      <c r="AM14" s="178"/>
      <c r="AN14" s="179"/>
      <c r="AO14" s="127"/>
      <c r="AT14"/>
    </row>
    <row r="15" spans="1:46" x14ac:dyDescent="0.25">
      <c r="AN15" s="103" t="s">
        <v>198</v>
      </c>
      <c r="AT15"/>
    </row>
    <row r="16" spans="1:46" ht="20.25" customHeight="1" x14ac:dyDescent="0.4">
      <c r="A16" s="216" t="s">
        <v>153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1" t="s">
        <v>19</v>
      </c>
      <c r="AJ16" s="212"/>
      <c r="AK16" s="212"/>
      <c r="AL16" s="212"/>
      <c r="AM16" s="212"/>
      <c r="AN16" s="212"/>
      <c r="AO16" s="212"/>
      <c r="AT16"/>
    </row>
    <row r="17" spans="1:66" x14ac:dyDescent="0.25">
      <c r="A17" s="213" t="s">
        <v>20</v>
      </c>
      <c r="B17" s="213"/>
      <c r="C17" s="213"/>
      <c r="D17" s="214" t="s">
        <v>21</v>
      </c>
      <c r="E17" s="214"/>
      <c r="F17" s="215" t="s">
        <v>22</v>
      </c>
      <c r="G17" s="215"/>
      <c r="H17" s="215"/>
      <c r="I17" s="213" t="s">
        <v>23</v>
      </c>
      <c r="J17" s="213"/>
      <c r="K17" s="213"/>
      <c r="L17" s="213" t="s">
        <v>24</v>
      </c>
      <c r="M17" s="213"/>
      <c r="N17" s="213" t="s">
        <v>25</v>
      </c>
      <c r="O17" s="213"/>
      <c r="P17" s="213"/>
      <c r="Q17" s="213"/>
      <c r="R17" s="213"/>
      <c r="S17" s="213"/>
      <c r="T17" s="213"/>
      <c r="U17" s="4"/>
      <c r="V17" s="213" t="s">
        <v>26</v>
      </c>
      <c r="W17" s="213"/>
      <c r="X17" s="213"/>
      <c r="Y17" s="213"/>
      <c r="Z17" s="213"/>
      <c r="AA17" s="4"/>
      <c r="AB17" s="213" t="s">
        <v>27</v>
      </c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Q17" s="1" t="s">
        <v>28</v>
      </c>
    </row>
    <row r="18" spans="1:66" customFormat="1" x14ac:dyDescent="0.25">
      <c r="A18" s="217" t="str">
        <f t="shared" ref="A18:A69" si="0">$H$1</f>
        <v>M14-1</v>
      </c>
      <c r="B18" s="217"/>
      <c r="C18" s="217"/>
      <c r="D18" s="218">
        <v>1</v>
      </c>
      <c r="E18" s="218"/>
      <c r="F18" s="218" t="s">
        <v>28</v>
      </c>
      <c r="G18" s="218"/>
      <c r="H18" s="218"/>
      <c r="I18" s="219" t="s">
        <v>178</v>
      </c>
      <c r="J18" s="219"/>
      <c r="K18" s="219"/>
      <c r="L18" s="220">
        <v>1</v>
      </c>
      <c r="M18" s="220"/>
      <c r="N18" s="221" t="str">
        <f>B11</f>
        <v>BGW</v>
      </c>
      <c r="O18" s="221"/>
      <c r="P18" s="221"/>
      <c r="Q18" s="146" t="s">
        <v>30</v>
      </c>
      <c r="R18" s="221" t="str">
        <f>B12</f>
        <v>SCAL</v>
      </c>
      <c r="S18" s="221"/>
      <c r="T18" s="221"/>
      <c r="V18" s="266"/>
      <c r="W18" s="266"/>
      <c r="X18" s="153" t="s">
        <v>31</v>
      </c>
      <c r="Y18" s="250"/>
      <c r="Z18" s="250"/>
      <c r="AB18" s="238" t="s">
        <v>107</v>
      </c>
      <c r="AC18" s="238"/>
      <c r="AD18" s="238"/>
      <c r="AE18" s="150" t="s">
        <v>30</v>
      </c>
      <c r="AF18" s="221" t="s">
        <v>110</v>
      </c>
      <c r="AG18" s="221"/>
      <c r="AH18" s="221"/>
      <c r="AI18" s="111"/>
      <c r="AJ18" s="111"/>
      <c r="AK18" s="218" t="str">
        <f>N21</f>
        <v>RIST</v>
      </c>
      <c r="AL18" s="218"/>
      <c r="AM18" s="218"/>
      <c r="AO18" s="109"/>
      <c r="AP18" s="109"/>
      <c r="AQ18" s="1" t="str">
        <f>N18&amp;R18</f>
        <v>BGWSCAL</v>
      </c>
      <c r="AR18" s="1">
        <f>V18</f>
        <v>0</v>
      </c>
      <c r="AS18" s="1">
        <f>Y18</f>
        <v>0</v>
      </c>
      <c r="AT18" s="1"/>
      <c r="AW18" s="1"/>
      <c r="AX18" s="1"/>
      <c r="AY18" s="1"/>
      <c r="AZ18" s="1"/>
      <c r="BA18" s="1"/>
      <c r="BG18" s="1"/>
      <c r="BJ18" s="1"/>
      <c r="BK18" s="1"/>
      <c r="BL18" s="1"/>
      <c r="BM18" s="1"/>
      <c r="BN18" s="1"/>
    </row>
    <row r="19" spans="1:66" customFormat="1" x14ac:dyDescent="0.25">
      <c r="A19" s="217" t="str">
        <f t="shared" si="0"/>
        <v>M14-1</v>
      </c>
      <c r="B19" s="217"/>
      <c r="C19" s="217"/>
      <c r="D19" s="218">
        <v>2</v>
      </c>
      <c r="E19" s="218"/>
      <c r="F19" s="218" t="s">
        <v>28</v>
      </c>
      <c r="G19" s="218"/>
      <c r="H19" s="218"/>
      <c r="I19" s="219" t="s">
        <v>178</v>
      </c>
      <c r="J19" s="219"/>
      <c r="K19" s="219"/>
      <c r="L19" s="220">
        <v>2</v>
      </c>
      <c r="M19" s="220"/>
      <c r="N19" s="221" t="str">
        <f>B13</f>
        <v>ALTO</v>
      </c>
      <c r="O19" s="221"/>
      <c r="P19" s="221"/>
      <c r="Q19" s="146" t="s">
        <v>30</v>
      </c>
      <c r="R19" s="221" t="str">
        <f>B14</f>
        <v>TURA</v>
      </c>
      <c r="S19" s="221"/>
      <c r="T19" s="221"/>
      <c r="V19" s="266"/>
      <c r="W19" s="266"/>
      <c r="X19" s="153" t="s">
        <v>31</v>
      </c>
      <c r="Y19" s="250"/>
      <c r="Z19" s="250"/>
      <c r="AB19" s="238" t="s">
        <v>106</v>
      </c>
      <c r="AC19" s="238"/>
      <c r="AD19" s="238"/>
      <c r="AE19" s="150" t="s">
        <v>30</v>
      </c>
      <c r="AF19" s="221" t="s">
        <v>108</v>
      </c>
      <c r="AG19" s="221"/>
      <c r="AH19" s="221"/>
      <c r="AI19" s="111"/>
      <c r="AJ19" s="111"/>
      <c r="AK19" s="241" t="s">
        <v>106</v>
      </c>
      <c r="AL19" s="241"/>
      <c r="AM19" s="241"/>
      <c r="AO19" s="109"/>
      <c r="AP19" s="109"/>
      <c r="AQ19" s="1" t="str">
        <f t="shared" ref="AQ19:AQ69" si="1">N19&amp;R19</f>
        <v>ALTOTURA</v>
      </c>
      <c r="AR19" s="1">
        <f t="shared" ref="AR19:AR69" si="2">V19</f>
        <v>0</v>
      </c>
      <c r="AS19" s="1">
        <f t="shared" ref="AS19:AS69" si="3">Y19</f>
        <v>0</v>
      </c>
      <c r="AW19" s="1"/>
      <c r="AX19" s="1"/>
      <c r="AY19" s="1"/>
      <c r="AZ19" s="1"/>
      <c r="BA19" s="1"/>
      <c r="BG19" s="1"/>
      <c r="BJ19" s="1"/>
      <c r="BK19" s="1"/>
      <c r="BL19" s="1"/>
      <c r="BM19" s="1"/>
      <c r="BN19" s="1"/>
    </row>
    <row r="20" spans="1:66" customFormat="1" x14ac:dyDescent="0.25">
      <c r="A20" s="265" t="str">
        <f t="shared" si="0"/>
        <v>M14-1</v>
      </c>
      <c r="B20" s="265"/>
      <c r="C20" s="265"/>
      <c r="D20" s="197">
        <v>3</v>
      </c>
      <c r="E20" s="197"/>
      <c r="F20" s="197" t="s">
        <v>29</v>
      </c>
      <c r="G20" s="197"/>
      <c r="H20" s="197"/>
      <c r="I20" s="210" t="s">
        <v>178</v>
      </c>
      <c r="J20" s="210"/>
      <c r="K20" s="210"/>
      <c r="L20" s="251">
        <v>3</v>
      </c>
      <c r="M20" s="251"/>
      <c r="N20" s="209" t="str">
        <f>R10</f>
        <v>BCH</v>
      </c>
      <c r="O20" s="209"/>
      <c r="P20" s="209"/>
      <c r="Q20" s="151" t="s">
        <v>30</v>
      </c>
      <c r="R20" s="209" t="str">
        <f>R13</f>
        <v>HAPI</v>
      </c>
      <c r="S20" s="209"/>
      <c r="T20" s="209"/>
      <c r="U20" s="152"/>
      <c r="V20" s="266"/>
      <c r="W20" s="266"/>
      <c r="X20" s="153" t="s">
        <v>31</v>
      </c>
      <c r="Y20" s="250"/>
      <c r="Z20" s="250"/>
      <c r="AB20" s="208" t="s">
        <v>147</v>
      </c>
      <c r="AC20" s="208"/>
      <c r="AD20" s="208"/>
      <c r="AE20" s="151" t="s">
        <v>30</v>
      </c>
      <c r="AF20" s="209" t="s">
        <v>148</v>
      </c>
      <c r="AG20" s="209"/>
      <c r="AH20" s="209"/>
      <c r="AI20" s="106"/>
      <c r="AJ20" s="106"/>
      <c r="AK20" s="197" t="str">
        <f>N23</f>
        <v>OTT</v>
      </c>
      <c r="AL20" s="197"/>
      <c r="AM20" s="197"/>
      <c r="AN20" s="162"/>
      <c r="AO20" s="109"/>
      <c r="AP20" s="109"/>
      <c r="AQ20" s="1" t="str">
        <f t="shared" si="1"/>
        <v>BCHHAPI</v>
      </c>
      <c r="AR20" s="1">
        <f t="shared" si="2"/>
        <v>0</v>
      </c>
      <c r="AS20" s="1">
        <f t="shared" si="3"/>
        <v>0</v>
      </c>
      <c r="AW20" s="1"/>
      <c r="AX20" s="1"/>
      <c r="AY20" s="1"/>
      <c r="AZ20" s="1"/>
      <c r="BA20" s="1"/>
      <c r="BG20" s="1"/>
      <c r="BJ20" s="1"/>
      <c r="BK20" s="1"/>
      <c r="BL20" s="1"/>
      <c r="BM20" s="1"/>
      <c r="BN20" s="1"/>
    </row>
    <row r="21" spans="1:66" customFormat="1" x14ac:dyDescent="0.25">
      <c r="A21" s="217" t="str">
        <f t="shared" si="0"/>
        <v>M14-1</v>
      </c>
      <c r="B21" s="217"/>
      <c r="C21" s="217"/>
      <c r="D21" s="218">
        <v>4</v>
      </c>
      <c r="E21" s="218"/>
      <c r="F21" s="218" t="s">
        <v>29</v>
      </c>
      <c r="G21" s="218"/>
      <c r="H21" s="218"/>
      <c r="I21" s="219" t="s">
        <v>179</v>
      </c>
      <c r="J21" s="219"/>
      <c r="K21" s="219"/>
      <c r="L21" s="220">
        <v>1</v>
      </c>
      <c r="M21" s="220"/>
      <c r="N21" s="221" t="str">
        <f>R11</f>
        <v>RIST</v>
      </c>
      <c r="O21" s="221"/>
      <c r="P21" s="221"/>
      <c r="Q21" s="146" t="s">
        <v>30</v>
      </c>
      <c r="R21" s="221" t="str">
        <f>R14</f>
        <v>BWB</v>
      </c>
      <c r="S21" s="221"/>
      <c r="T21" s="221"/>
      <c r="U21" s="112"/>
      <c r="V21" s="266"/>
      <c r="W21" s="266"/>
      <c r="X21" s="153" t="s">
        <v>31</v>
      </c>
      <c r="Y21" s="250"/>
      <c r="Z21" s="250"/>
      <c r="AB21" s="238" t="s">
        <v>148</v>
      </c>
      <c r="AC21" s="238"/>
      <c r="AD21" s="238"/>
      <c r="AE21" s="150" t="s">
        <v>30</v>
      </c>
      <c r="AF21" s="221" t="s">
        <v>106</v>
      </c>
      <c r="AG21" s="221"/>
      <c r="AH21" s="221"/>
      <c r="AI21" s="106"/>
      <c r="AJ21" s="106"/>
      <c r="AK21" s="218" t="str">
        <f>R18</f>
        <v>SCAL</v>
      </c>
      <c r="AL21" s="218"/>
      <c r="AM21" s="218"/>
      <c r="AN21" s="106"/>
      <c r="AO21" s="109"/>
      <c r="AP21" s="109"/>
      <c r="AQ21" s="1" t="str">
        <f t="shared" si="1"/>
        <v>RISTBWB</v>
      </c>
      <c r="AR21" s="1">
        <f t="shared" si="2"/>
        <v>0</v>
      </c>
      <c r="AS21" s="1">
        <f t="shared" si="3"/>
        <v>0</v>
      </c>
      <c r="AT21" s="1"/>
      <c r="AW21" s="1"/>
      <c r="AX21" s="1"/>
      <c r="AY21" s="1"/>
      <c r="AZ21" s="1"/>
      <c r="BA21" s="1"/>
      <c r="BG21" s="1"/>
      <c r="BJ21" s="1"/>
      <c r="BK21" s="1"/>
      <c r="BL21" s="1"/>
      <c r="BM21" s="1"/>
      <c r="BN21" s="1"/>
    </row>
    <row r="22" spans="1:66" customFormat="1" x14ac:dyDescent="0.25">
      <c r="A22" s="217" t="str">
        <f t="shared" si="0"/>
        <v>M14-1</v>
      </c>
      <c r="B22" s="217"/>
      <c r="C22" s="217"/>
      <c r="D22" s="218">
        <v>5</v>
      </c>
      <c r="E22" s="218"/>
      <c r="F22" s="218" t="s">
        <v>34</v>
      </c>
      <c r="G22" s="218"/>
      <c r="H22" s="218"/>
      <c r="I22" s="219" t="s">
        <v>179</v>
      </c>
      <c r="J22" s="219"/>
      <c r="K22" s="219"/>
      <c r="L22" s="220">
        <v>2</v>
      </c>
      <c r="M22" s="220"/>
      <c r="N22" s="221" t="str">
        <f>J12</f>
        <v>NTSV</v>
      </c>
      <c r="O22" s="221"/>
      <c r="P22" s="221"/>
      <c r="Q22" s="146" t="s">
        <v>30</v>
      </c>
      <c r="R22" s="221" t="str">
        <f>J10</f>
        <v>BSV</v>
      </c>
      <c r="S22" s="221"/>
      <c r="T22" s="221"/>
      <c r="V22" s="266"/>
      <c r="W22" s="266"/>
      <c r="X22" s="153" t="s">
        <v>31</v>
      </c>
      <c r="Y22" s="250"/>
      <c r="Z22" s="250"/>
      <c r="AB22" s="238" t="s">
        <v>147</v>
      </c>
      <c r="AC22" s="238"/>
      <c r="AD22" s="238"/>
      <c r="AE22" s="150" t="s">
        <v>30</v>
      </c>
      <c r="AF22" s="221" t="s">
        <v>107</v>
      </c>
      <c r="AG22" s="221"/>
      <c r="AH22" s="221"/>
      <c r="AI22" s="106"/>
      <c r="AJ22" s="106"/>
      <c r="AK22" s="218" t="str">
        <f>R19</f>
        <v>TURA</v>
      </c>
      <c r="AL22" s="218"/>
      <c r="AM22" s="218"/>
      <c r="AN22" s="106"/>
      <c r="AO22" s="109"/>
      <c r="AP22" s="109"/>
      <c r="AQ22" s="1" t="str">
        <f t="shared" si="1"/>
        <v>NTSVBSV</v>
      </c>
      <c r="AR22" s="1">
        <f t="shared" si="2"/>
        <v>0</v>
      </c>
      <c r="AS22" s="1">
        <f t="shared" si="3"/>
        <v>0</v>
      </c>
      <c r="AT22" s="1"/>
      <c r="AW22" s="1"/>
      <c r="AX22" s="1"/>
      <c r="AY22" s="1"/>
      <c r="AZ22" s="1"/>
      <c r="BA22" s="1"/>
      <c r="BG22" s="1"/>
      <c r="BJ22" s="1"/>
      <c r="BK22" s="1"/>
      <c r="BL22" s="1"/>
      <c r="BM22" s="1"/>
      <c r="BN22" s="1"/>
    </row>
    <row r="23" spans="1:66" customFormat="1" x14ac:dyDescent="0.25">
      <c r="A23" s="217" t="str">
        <f t="shared" si="0"/>
        <v>M14-1</v>
      </c>
      <c r="B23" s="217"/>
      <c r="C23" s="217"/>
      <c r="D23" s="218">
        <v>6</v>
      </c>
      <c r="E23" s="218"/>
      <c r="F23" s="218" t="s">
        <v>34</v>
      </c>
      <c r="G23" s="218"/>
      <c r="H23" s="218"/>
      <c r="I23" s="219" t="s">
        <v>179</v>
      </c>
      <c r="J23" s="219"/>
      <c r="K23" s="219"/>
      <c r="L23" s="220">
        <v>3</v>
      </c>
      <c r="M23" s="220"/>
      <c r="N23" s="221" t="str">
        <f>J13</f>
        <v>OTT</v>
      </c>
      <c r="O23" s="221"/>
      <c r="P23" s="221"/>
      <c r="Q23" s="146" t="s">
        <v>30</v>
      </c>
      <c r="R23" s="221" t="str">
        <f>J11</f>
        <v>MTVL</v>
      </c>
      <c r="S23" s="221"/>
      <c r="T23" s="221"/>
      <c r="V23" s="266"/>
      <c r="W23" s="266"/>
      <c r="X23" s="153" t="s">
        <v>31</v>
      </c>
      <c r="Y23" s="250"/>
      <c r="Z23" s="250"/>
      <c r="AB23" s="238" t="s">
        <v>108</v>
      </c>
      <c r="AC23" s="238"/>
      <c r="AD23" s="238"/>
      <c r="AE23" s="150" t="s">
        <v>30</v>
      </c>
      <c r="AF23" s="221" t="s">
        <v>110</v>
      </c>
      <c r="AG23" s="221"/>
      <c r="AH23" s="221"/>
      <c r="AI23" s="106"/>
      <c r="AJ23" s="106"/>
      <c r="AK23" s="241" t="s">
        <v>146</v>
      </c>
      <c r="AL23" s="241"/>
      <c r="AM23" s="241"/>
      <c r="AN23" s="106"/>
      <c r="AO23" s="109"/>
      <c r="AP23" s="109"/>
      <c r="AQ23" s="1" t="str">
        <f t="shared" si="1"/>
        <v>OTTMTVL</v>
      </c>
      <c r="AR23" s="1">
        <f t="shared" si="2"/>
        <v>0</v>
      </c>
      <c r="AS23" s="1">
        <f t="shared" si="3"/>
        <v>0</v>
      </c>
      <c r="AW23" s="1"/>
      <c r="AX23" s="1"/>
      <c r="AY23" s="1"/>
      <c r="AZ23" s="1"/>
      <c r="BA23" s="1"/>
      <c r="BG23" s="1"/>
      <c r="BJ23" s="1"/>
      <c r="BK23" s="1"/>
      <c r="BL23" s="1"/>
      <c r="BM23" s="1"/>
      <c r="BN23" s="1"/>
    </row>
    <row r="24" spans="1:66" x14ac:dyDescent="0.25">
      <c r="A24" s="114"/>
      <c r="B24" s="114"/>
      <c r="C24" s="114"/>
      <c r="D24" s="115"/>
      <c r="E24" s="115"/>
      <c r="F24" s="116"/>
      <c r="G24" s="116"/>
      <c r="H24" s="116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7"/>
      <c r="V24" s="163"/>
      <c r="W24" s="163"/>
      <c r="X24" s="163"/>
      <c r="Y24" s="163"/>
      <c r="Z24" s="163"/>
      <c r="AA24" s="117"/>
      <c r="AB24" s="158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</row>
    <row r="25" spans="1:66" x14ac:dyDescent="0.25">
      <c r="V25" s="164"/>
      <c r="W25" s="164"/>
      <c r="X25" s="164"/>
      <c r="Y25" s="164"/>
      <c r="Z25" s="164"/>
      <c r="AB25" s="158"/>
      <c r="AC25" s="158"/>
      <c r="AD25" s="158"/>
      <c r="AE25" s="158"/>
      <c r="AF25" s="158"/>
      <c r="AG25" s="158"/>
      <c r="AH25" s="158"/>
      <c r="AI25" s="211" t="s">
        <v>19</v>
      </c>
      <c r="AJ25" s="212"/>
      <c r="AK25" s="212"/>
      <c r="AL25" s="212"/>
      <c r="AM25" s="212"/>
      <c r="AN25" s="212"/>
      <c r="AO25" s="212"/>
    </row>
    <row r="26" spans="1:66" x14ac:dyDescent="0.25">
      <c r="A26" s="213" t="s">
        <v>20</v>
      </c>
      <c r="B26" s="213"/>
      <c r="C26" s="213"/>
      <c r="D26" s="214" t="s">
        <v>21</v>
      </c>
      <c r="E26" s="214"/>
      <c r="F26" s="215" t="s">
        <v>22</v>
      </c>
      <c r="G26" s="215"/>
      <c r="H26" s="215"/>
      <c r="I26" s="213" t="s">
        <v>23</v>
      </c>
      <c r="J26" s="213"/>
      <c r="K26" s="213"/>
      <c r="L26" s="213" t="s">
        <v>24</v>
      </c>
      <c r="M26" s="213"/>
      <c r="N26" s="213" t="s">
        <v>25</v>
      </c>
      <c r="O26" s="213"/>
      <c r="P26" s="213"/>
      <c r="Q26" s="213"/>
      <c r="R26" s="213"/>
      <c r="S26" s="213"/>
      <c r="T26" s="213"/>
      <c r="U26" s="4"/>
      <c r="V26" s="279" t="s">
        <v>26</v>
      </c>
      <c r="W26" s="279"/>
      <c r="X26" s="279"/>
      <c r="Y26" s="279"/>
      <c r="Z26" s="279"/>
      <c r="AA26" s="4"/>
      <c r="AB26" s="213" t="s">
        <v>27</v>
      </c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</row>
    <row r="27" spans="1:66" customFormat="1" x14ac:dyDescent="0.25">
      <c r="A27" s="217" t="str">
        <f t="shared" si="0"/>
        <v>M14-1</v>
      </c>
      <c r="B27" s="217"/>
      <c r="C27" s="217"/>
      <c r="D27" s="218">
        <v>7</v>
      </c>
      <c r="E27" s="218"/>
      <c r="F27" s="218" t="s">
        <v>28</v>
      </c>
      <c r="G27" s="218"/>
      <c r="H27" s="218"/>
      <c r="I27" s="219" t="s">
        <v>180</v>
      </c>
      <c r="J27" s="219"/>
      <c r="K27" s="219"/>
      <c r="L27" s="220">
        <v>1</v>
      </c>
      <c r="M27" s="220"/>
      <c r="N27" s="221" t="str">
        <f>B10</f>
        <v>TOWE</v>
      </c>
      <c r="O27" s="221"/>
      <c r="P27" s="221"/>
      <c r="Q27" s="146" t="s">
        <v>30</v>
      </c>
      <c r="R27" s="221" t="str">
        <f>B13</f>
        <v>ALTO</v>
      </c>
      <c r="S27" s="221"/>
      <c r="T27" s="221"/>
      <c r="U27" s="112"/>
      <c r="V27" s="266"/>
      <c r="W27" s="266"/>
      <c r="X27" s="153" t="s">
        <v>31</v>
      </c>
      <c r="Y27" s="250"/>
      <c r="Z27" s="250"/>
      <c r="AB27" s="238" t="s">
        <v>107</v>
      </c>
      <c r="AC27" s="238"/>
      <c r="AD27" s="238"/>
      <c r="AE27" s="150" t="s">
        <v>30</v>
      </c>
      <c r="AF27" s="221" t="s">
        <v>148</v>
      </c>
      <c r="AG27" s="221"/>
      <c r="AH27" s="221"/>
      <c r="AI27" s="106"/>
      <c r="AJ27" s="106"/>
      <c r="AK27" s="218" t="str">
        <f>R21</f>
        <v>BWB</v>
      </c>
      <c r="AL27" s="218"/>
      <c r="AM27" s="218"/>
      <c r="AN27" s="106"/>
      <c r="AO27" s="109"/>
      <c r="AP27" s="109"/>
      <c r="AQ27" s="1" t="str">
        <f t="shared" si="1"/>
        <v>TOWEALTO</v>
      </c>
      <c r="AR27" s="1">
        <f t="shared" si="2"/>
        <v>0</v>
      </c>
      <c r="AS27" s="1">
        <f t="shared" si="3"/>
        <v>0</v>
      </c>
      <c r="AW27" s="1"/>
      <c r="AX27" s="1"/>
      <c r="AY27" s="1"/>
      <c r="AZ27" s="1"/>
      <c r="BA27" s="1"/>
      <c r="BG27" s="1"/>
      <c r="BJ27" s="1"/>
      <c r="BK27" s="1"/>
      <c r="BL27" s="1"/>
      <c r="BM27" s="1"/>
      <c r="BN27" s="1"/>
    </row>
    <row r="28" spans="1:66" customFormat="1" x14ac:dyDescent="0.25">
      <c r="A28" s="217" t="str">
        <f t="shared" si="0"/>
        <v>M14-1</v>
      </c>
      <c r="B28" s="217"/>
      <c r="C28" s="217"/>
      <c r="D28" s="218">
        <v>8</v>
      </c>
      <c r="E28" s="218"/>
      <c r="F28" s="218" t="s">
        <v>29</v>
      </c>
      <c r="G28" s="218"/>
      <c r="H28" s="218"/>
      <c r="I28" s="219" t="s">
        <v>180</v>
      </c>
      <c r="J28" s="219"/>
      <c r="K28" s="219"/>
      <c r="L28" s="220">
        <v>2</v>
      </c>
      <c r="M28" s="220"/>
      <c r="N28" s="221" t="str">
        <f>R11</f>
        <v>RIST</v>
      </c>
      <c r="O28" s="221"/>
      <c r="P28" s="221"/>
      <c r="Q28" s="146" t="s">
        <v>30</v>
      </c>
      <c r="R28" s="221" t="str">
        <f>R12</f>
        <v>HAHI</v>
      </c>
      <c r="S28" s="221"/>
      <c r="T28" s="221"/>
      <c r="V28" s="266"/>
      <c r="W28" s="266"/>
      <c r="X28" s="153" t="s">
        <v>31</v>
      </c>
      <c r="Y28" s="250"/>
      <c r="Z28" s="250"/>
      <c r="AB28" s="238" t="s">
        <v>106</v>
      </c>
      <c r="AC28" s="238"/>
      <c r="AD28" s="238"/>
      <c r="AE28" s="150" t="s">
        <v>30</v>
      </c>
      <c r="AF28" s="221" t="s">
        <v>147</v>
      </c>
      <c r="AG28" s="221"/>
      <c r="AH28" s="221"/>
      <c r="AI28" s="111"/>
      <c r="AJ28" s="111"/>
      <c r="AK28" s="218" t="str">
        <f>N22</f>
        <v>NTSV</v>
      </c>
      <c r="AL28" s="218"/>
      <c r="AM28" s="218"/>
      <c r="AO28" s="109"/>
      <c r="AP28" s="109"/>
      <c r="AQ28" s="1" t="str">
        <f t="shared" si="1"/>
        <v>RISTHAHI</v>
      </c>
      <c r="AR28" s="1">
        <f t="shared" si="2"/>
        <v>0</v>
      </c>
      <c r="AS28" s="1">
        <f t="shared" si="3"/>
        <v>0</v>
      </c>
      <c r="AT28" s="1"/>
      <c r="AW28" s="1"/>
      <c r="AX28" s="1"/>
      <c r="AY28" s="1"/>
      <c r="AZ28" s="1"/>
      <c r="BA28" s="1"/>
      <c r="BG28" s="1"/>
      <c r="BJ28" s="1"/>
      <c r="BK28" s="1"/>
      <c r="BL28" s="1"/>
      <c r="BM28" s="1"/>
      <c r="BN28" s="1"/>
    </row>
    <row r="29" spans="1:66" customFormat="1" x14ac:dyDescent="0.25">
      <c r="A29" s="217" t="str">
        <f t="shared" si="0"/>
        <v>M14-1</v>
      </c>
      <c r="B29" s="217"/>
      <c r="C29" s="217"/>
      <c r="D29" s="218">
        <v>9</v>
      </c>
      <c r="E29" s="218"/>
      <c r="F29" s="218" t="s">
        <v>28</v>
      </c>
      <c r="G29" s="218"/>
      <c r="H29" s="218"/>
      <c r="I29" s="219" t="s">
        <v>180</v>
      </c>
      <c r="J29" s="219"/>
      <c r="K29" s="219"/>
      <c r="L29" s="220">
        <v>3</v>
      </c>
      <c r="M29" s="220"/>
      <c r="N29" s="221" t="str">
        <f>B11</f>
        <v>BGW</v>
      </c>
      <c r="O29" s="221"/>
      <c r="P29" s="221"/>
      <c r="Q29" s="146" t="s">
        <v>30</v>
      </c>
      <c r="R29" s="221" t="str">
        <f>B14</f>
        <v>TURA</v>
      </c>
      <c r="S29" s="221"/>
      <c r="T29" s="221"/>
      <c r="U29" s="112"/>
      <c r="V29" s="266"/>
      <c r="W29" s="266"/>
      <c r="X29" s="153" t="s">
        <v>31</v>
      </c>
      <c r="Y29" s="250"/>
      <c r="Z29" s="250"/>
      <c r="AB29" s="238" t="s">
        <v>110</v>
      </c>
      <c r="AC29" s="238"/>
      <c r="AD29" s="238"/>
      <c r="AE29" s="150" t="s">
        <v>30</v>
      </c>
      <c r="AF29" s="221" t="s">
        <v>108</v>
      </c>
      <c r="AG29" s="221"/>
      <c r="AH29" s="221"/>
      <c r="AI29" s="106"/>
      <c r="AJ29" s="106"/>
      <c r="AK29" s="241" t="s">
        <v>108</v>
      </c>
      <c r="AL29" s="241"/>
      <c r="AM29" s="241"/>
      <c r="AN29" s="106"/>
      <c r="AO29" s="109"/>
      <c r="AP29" s="109"/>
      <c r="AQ29" s="1" t="str">
        <f t="shared" si="1"/>
        <v>BGWTURA</v>
      </c>
      <c r="AR29" s="1">
        <f t="shared" si="2"/>
        <v>0</v>
      </c>
      <c r="AS29" s="1">
        <f t="shared" si="3"/>
        <v>0</v>
      </c>
      <c r="AT29" s="1"/>
      <c r="AW29" s="1"/>
      <c r="AX29" s="1"/>
      <c r="AY29" s="1"/>
      <c r="AZ29" s="1"/>
      <c r="BA29" s="1"/>
      <c r="BG29" t="s">
        <v>162</v>
      </c>
      <c r="BJ29" s="1"/>
      <c r="BK29" s="1"/>
      <c r="BL29" s="1"/>
      <c r="BM29" s="1"/>
      <c r="BN29" s="1"/>
    </row>
    <row r="30" spans="1:66" customFormat="1" x14ac:dyDescent="0.25">
      <c r="A30" s="265" t="str">
        <f t="shared" si="0"/>
        <v>M14-1</v>
      </c>
      <c r="B30" s="265"/>
      <c r="C30" s="265"/>
      <c r="D30" s="197">
        <v>10</v>
      </c>
      <c r="E30" s="197"/>
      <c r="F30" s="197" t="s">
        <v>29</v>
      </c>
      <c r="G30" s="197"/>
      <c r="H30" s="197"/>
      <c r="I30" s="210" t="s">
        <v>33</v>
      </c>
      <c r="J30" s="210"/>
      <c r="K30" s="210"/>
      <c r="L30" s="251">
        <v>1</v>
      </c>
      <c r="M30" s="251"/>
      <c r="N30" s="209" t="str">
        <f>R13</f>
        <v>HAPI</v>
      </c>
      <c r="O30" s="209"/>
      <c r="P30" s="209"/>
      <c r="Q30" s="151" t="s">
        <v>30</v>
      </c>
      <c r="R30" s="209" t="str">
        <f>R14</f>
        <v>BWB</v>
      </c>
      <c r="S30" s="209"/>
      <c r="T30" s="209"/>
      <c r="U30" s="155"/>
      <c r="V30" s="266"/>
      <c r="W30" s="266"/>
      <c r="X30" s="153" t="s">
        <v>31</v>
      </c>
      <c r="Y30" s="250"/>
      <c r="Z30" s="250"/>
      <c r="AB30" s="208" t="s">
        <v>108</v>
      </c>
      <c r="AC30" s="208"/>
      <c r="AD30" s="208"/>
      <c r="AE30" s="151" t="s">
        <v>30</v>
      </c>
      <c r="AF30" s="209" t="s">
        <v>106</v>
      </c>
      <c r="AG30" s="209"/>
      <c r="AH30" s="209"/>
      <c r="AI30" s="111"/>
      <c r="AJ30" s="111"/>
      <c r="AK30" s="197" t="str">
        <f>R27</f>
        <v>ALTO</v>
      </c>
      <c r="AL30" s="197"/>
      <c r="AM30" s="197"/>
      <c r="AO30" s="109"/>
      <c r="AP30" s="109"/>
      <c r="AQ30" s="1" t="str">
        <f t="shared" si="1"/>
        <v>HAPIBWB</v>
      </c>
      <c r="AR30" s="1">
        <f t="shared" si="2"/>
        <v>0</v>
      </c>
      <c r="AS30" s="1">
        <f t="shared" si="3"/>
        <v>0</v>
      </c>
      <c r="AT30" s="1"/>
      <c r="AU30" s="1"/>
      <c r="AV30" s="1"/>
      <c r="AW30" s="1"/>
      <c r="AX30" s="1"/>
    </row>
    <row r="31" spans="1:66" customFormat="1" x14ac:dyDescent="0.25">
      <c r="A31" s="217" t="str">
        <f t="shared" si="0"/>
        <v>M14-1</v>
      </c>
      <c r="B31" s="217"/>
      <c r="C31" s="217"/>
      <c r="D31" s="218">
        <v>11</v>
      </c>
      <c r="E31" s="218"/>
      <c r="F31" s="218" t="s">
        <v>34</v>
      </c>
      <c r="G31" s="218"/>
      <c r="H31" s="218"/>
      <c r="I31" s="219" t="s">
        <v>33</v>
      </c>
      <c r="J31" s="219"/>
      <c r="K31" s="219"/>
      <c r="L31" s="220">
        <v>2</v>
      </c>
      <c r="M31" s="220"/>
      <c r="N31" s="221" t="str">
        <f>J11</f>
        <v>MTVL</v>
      </c>
      <c r="O31" s="221"/>
      <c r="P31" s="221"/>
      <c r="Q31" s="146" t="s">
        <v>30</v>
      </c>
      <c r="R31" s="221" t="str">
        <f>J12</f>
        <v>NTSV</v>
      </c>
      <c r="S31" s="221"/>
      <c r="T31" s="221"/>
      <c r="V31" s="266"/>
      <c r="W31" s="266"/>
      <c r="X31" s="153" t="s">
        <v>31</v>
      </c>
      <c r="Y31" s="250"/>
      <c r="Z31" s="250"/>
      <c r="AB31" s="238" t="s">
        <v>147</v>
      </c>
      <c r="AC31" s="238"/>
      <c r="AD31" s="238"/>
      <c r="AE31" s="150" t="s">
        <v>30</v>
      </c>
      <c r="AF31" s="221" t="s">
        <v>107</v>
      </c>
      <c r="AG31" s="221"/>
      <c r="AH31" s="221"/>
      <c r="AI31" s="111"/>
      <c r="AJ31" s="111"/>
      <c r="AK31" s="218" t="str">
        <f>R28</f>
        <v>HAHI</v>
      </c>
      <c r="AL31" s="218"/>
      <c r="AM31" s="218"/>
      <c r="AO31" s="109"/>
      <c r="AP31" s="109"/>
      <c r="AQ31" s="1" t="str">
        <f t="shared" si="1"/>
        <v>MTVLNTSV</v>
      </c>
      <c r="AR31" s="1">
        <f t="shared" si="2"/>
        <v>0</v>
      </c>
      <c r="AS31" s="1">
        <f t="shared" si="3"/>
        <v>0</v>
      </c>
      <c r="AU31" s="1"/>
      <c r="AV31" s="1"/>
      <c r="AW31" s="1"/>
      <c r="AX31" s="1"/>
    </row>
    <row r="32" spans="1:66" customFormat="1" x14ac:dyDescent="0.25">
      <c r="A32" s="217" t="str">
        <f t="shared" si="0"/>
        <v>M14-1</v>
      </c>
      <c r="B32" s="217"/>
      <c r="C32" s="217"/>
      <c r="D32" s="218">
        <v>12</v>
      </c>
      <c r="E32" s="218"/>
      <c r="F32" s="218" t="s">
        <v>34</v>
      </c>
      <c r="G32" s="218"/>
      <c r="H32" s="218"/>
      <c r="I32" s="219" t="s">
        <v>33</v>
      </c>
      <c r="J32" s="219"/>
      <c r="K32" s="219"/>
      <c r="L32" s="220">
        <v>3</v>
      </c>
      <c r="M32" s="220"/>
      <c r="N32" s="221" t="str">
        <f>J13</f>
        <v>OTT</v>
      </c>
      <c r="O32" s="221"/>
      <c r="P32" s="221"/>
      <c r="Q32" s="146" t="s">
        <v>30</v>
      </c>
      <c r="R32" s="221" t="str">
        <f>J14</f>
        <v>ETV2</v>
      </c>
      <c r="S32" s="221"/>
      <c r="T32" s="221"/>
      <c r="V32" s="266"/>
      <c r="W32" s="266"/>
      <c r="X32" s="153" t="s">
        <v>31</v>
      </c>
      <c r="Y32" s="250"/>
      <c r="Z32" s="250"/>
      <c r="AB32" s="238" t="s">
        <v>148</v>
      </c>
      <c r="AC32" s="238"/>
      <c r="AD32" s="238"/>
      <c r="AE32" s="150" t="s">
        <v>30</v>
      </c>
      <c r="AF32" s="221" t="s">
        <v>110</v>
      </c>
      <c r="AG32" s="221"/>
      <c r="AH32" s="221"/>
      <c r="AI32" s="111"/>
      <c r="AJ32" s="111"/>
      <c r="AK32" s="218" t="str">
        <f>R29</f>
        <v>TURA</v>
      </c>
      <c r="AL32" s="218"/>
      <c r="AM32" s="218"/>
      <c r="AO32" s="109"/>
      <c r="AP32" s="109"/>
      <c r="AQ32" s="1" t="str">
        <f t="shared" si="1"/>
        <v>OTTETV2</v>
      </c>
      <c r="AR32" s="1">
        <f t="shared" si="2"/>
        <v>0</v>
      </c>
      <c r="AS32" s="1">
        <f t="shared" si="3"/>
        <v>0</v>
      </c>
      <c r="AT32" s="1"/>
      <c r="AU32" s="1"/>
      <c r="AV32" s="1"/>
      <c r="AW32" s="1"/>
      <c r="AX32" s="1"/>
    </row>
    <row r="33" spans="1:50" x14ac:dyDescent="0.25">
      <c r="A33" s="114"/>
      <c r="B33" s="114"/>
      <c r="C33" s="114"/>
      <c r="D33" s="115"/>
      <c r="E33" s="115"/>
      <c r="F33" s="116"/>
      <c r="G33" s="116"/>
      <c r="H33" s="116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7"/>
      <c r="V33" s="163"/>
      <c r="W33" s="163"/>
      <c r="X33" s="163"/>
      <c r="Y33" s="163"/>
      <c r="Z33" s="163"/>
      <c r="AA33" s="117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</row>
    <row r="34" spans="1:50" x14ac:dyDescent="0.25">
      <c r="A34" s="147"/>
      <c r="B34" s="147"/>
      <c r="C34" s="147"/>
      <c r="D34" s="147"/>
      <c r="E34" s="147"/>
      <c r="F34" s="147"/>
      <c r="G34" s="147"/>
      <c r="H34" s="147"/>
      <c r="I34" s="7"/>
      <c r="J34" s="7"/>
      <c r="K34" s="7"/>
      <c r="L34" s="148"/>
      <c r="M34" s="148"/>
      <c r="N34" s="145"/>
      <c r="O34" s="145"/>
      <c r="P34" s="145"/>
      <c r="Q34" s="147"/>
      <c r="R34" s="145"/>
      <c r="S34" s="145"/>
      <c r="T34" s="145"/>
      <c r="V34" s="164"/>
      <c r="W34" s="164"/>
      <c r="X34" s="164"/>
      <c r="Y34" s="164"/>
      <c r="Z34" s="164"/>
      <c r="AB34" s="159"/>
      <c r="AC34" s="159"/>
      <c r="AD34" s="159"/>
      <c r="AE34" s="160"/>
      <c r="AF34" s="161"/>
      <c r="AG34" s="161"/>
      <c r="AH34" s="161"/>
      <c r="AI34" s="211" t="s">
        <v>19</v>
      </c>
      <c r="AJ34" s="212"/>
      <c r="AK34" s="212"/>
      <c r="AL34" s="212"/>
      <c r="AM34" s="212"/>
      <c r="AN34" s="212"/>
      <c r="AO34" s="212"/>
      <c r="AT34"/>
    </row>
    <row r="35" spans="1:50" x14ac:dyDescent="0.25">
      <c r="A35" s="213" t="s">
        <v>20</v>
      </c>
      <c r="B35" s="213"/>
      <c r="C35" s="213"/>
      <c r="D35" s="214" t="s">
        <v>21</v>
      </c>
      <c r="E35" s="214"/>
      <c r="F35" s="215" t="s">
        <v>22</v>
      </c>
      <c r="G35" s="215"/>
      <c r="H35" s="215"/>
      <c r="I35" s="213" t="s">
        <v>23</v>
      </c>
      <c r="J35" s="213"/>
      <c r="K35" s="213"/>
      <c r="L35" s="213" t="s">
        <v>24</v>
      </c>
      <c r="M35" s="213"/>
      <c r="N35" s="213" t="s">
        <v>25</v>
      </c>
      <c r="O35" s="213"/>
      <c r="P35" s="213"/>
      <c r="Q35" s="213"/>
      <c r="R35" s="213"/>
      <c r="S35" s="213"/>
      <c r="T35" s="213"/>
      <c r="U35" s="4"/>
      <c r="V35" s="279" t="s">
        <v>26</v>
      </c>
      <c r="W35" s="279"/>
      <c r="X35" s="279"/>
      <c r="Y35" s="279"/>
      <c r="Z35" s="279"/>
      <c r="AA35" s="4"/>
      <c r="AB35" s="213" t="s">
        <v>27</v>
      </c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</row>
    <row r="36" spans="1:50" customFormat="1" x14ac:dyDescent="0.25">
      <c r="A36" s="217" t="str">
        <f t="shared" ref="A36:A95" si="4">$H$1</f>
        <v>M14-1</v>
      </c>
      <c r="B36" s="217"/>
      <c r="C36" s="217"/>
      <c r="D36" s="218">
        <v>13</v>
      </c>
      <c r="E36" s="218"/>
      <c r="F36" s="218" t="s">
        <v>32</v>
      </c>
      <c r="G36" s="218"/>
      <c r="H36" s="218"/>
      <c r="I36" s="219" t="s">
        <v>181</v>
      </c>
      <c r="J36" s="219"/>
      <c r="K36" s="219"/>
      <c r="L36" s="220">
        <v>1</v>
      </c>
      <c r="M36" s="220"/>
      <c r="N36" s="221" t="str">
        <f>Z11</f>
        <v>ETV</v>
      </c>
      <c r="O36" s="221"/>
      <c r="P36" s="221"/>
      <c r="Q36" s="146" t="s">
        <v>30</v>
      </c>
      <c r="R36" s="221" t="str">
        <f>Z12</f>
        <v>ATSV</v>
      </c>
      <c r="S36" s="221"/>
      <c r="T36" s="221"/>
      <c r="V36" s="266"/>
      <c r="W36" s="266"/>
      <c r="X36" s="153" t="s">
        <v>31</v>
      </c>
      <c r="Y36" s="250"/>
      <c r="Z36" s="250"/>
      <c r="AB36" s="238" t="s">
        <v>114</v>
      </c>
      <c r="AC36" s="238"/>
      <c r="AD36" s="238"/>
      <c r="AE36" s="150" t="s">
        <v>30</v>
      </c>
      <c r="AF36" s="221" t="s">
        <v>112</v>
      </c>
      <c r="AG36" s="221"/>
      <c r="AH36" s="221"/>
      <c r="AI36" s="111"/>
      <c r="AJ36" s="111"/>
      <c r="AK36" s="218" t="str">
        <f>R30</f>
        <v>BWB</v>
      </c>
      <c r="AL36" s="218"/>
      <c r="AM36" s="218"/>
      <c r="AO36" s="109"/>
      <c r="AP36" s="109"/>
      <c r="AQ36" s="1" t="str">
        <f t="shared" si="1"/>
        <v>ETVATSV</v>
      </c>
      <c r="AR36" s="1">
        <f t="shared" si="2"/>
        <v>0</v>
      </c>
      <c r="AS36" s="1">
        <f t="shared" si="3"/>
        <v>0</v>
      </c>
      <c r="AU36" s="1"/>
      <c r="AV36" s="1"/>
      <c r="AW36" s="1"/>
      <c r="AX36" s="1"/>
    </row>
    <row r="37" spans="1:50" customFormat="1" x14ac:dyDescent="0.25">
      <c r="A37" s="217" t="str">
        <f t="shared" si="4"/>
        <v>M14-1</v>
      </c>
      <c r="B37" s="217"/>
      <c r="C37" s="217"/>
      <c r="D37" s="218">
        <v>14</v>
      </c>
      <c r="E37" s="218"/>
      <c r="F37" s="218" t="s">
        <v>32</v>
      </c>
      <c r="G37" s="218"/>
      <c r="H37" s="218"/>
      <c r="I37" s="219" t="s">
        <v>181</v>
      </c>
      <c r="J37" s="219"/>
      <c r="K37" s="219"/>
      <c r="L37" s="220">
        <v>2</v>
      </c>
      <c r="M37" s="220"/>
      <c r="N37" s="221" t="str">
        <f>Z10</f>
        <v>TSGB</v>
      </c>
      <c r="O37" s="221"/>
      <c r="P37" s="221"/>
      <c r="Q37" s="146" t="s">
        <v>30</v>
      </c>
      <c r="R37" s="221" t="str">
        <f>Z13</f>
        <v>WSV</v>
      </c>
      <c r="S37" s="221"/>
      <c r="T37" s="221"/>
      <c r="U37" s="112"/>
      <c r="V37" s="266"/>
      <c r="W37" s="266"/>
      <c r="X37" s="153" t="s">
        <v>31</v>
      </c>
      <c r="Y37" s="250"/>
      <c r="Z37" s="250"/>
      <c r="AB37" s="238" t="s">
        <v>113</v>
      </c>
      <c r="AC37" s="238"/>
      <c r="AD37" s="238"/>
      <c r="AE37" s="150" t="s">
        <v>30</v>
      </c>
      <c r="AF37" s="221" t="s">
        <v>111</v>
      </c>
      <c r="AG37" s="221"/>
      <c r="AH37" s="221"/>
      <c r="AI37" s="106"/>
      <c r="AJ37" s="106"/>
      <c r="AK37" s="218" t="str">
        <f>N31</f>
        <v>MTVL</v>
      </c>
      <c r="AL37" s="218"/>
      <c r="AM37" s="218"/>
      <c r="AN37" s="106"/>
      <c r="AO37" s="109"/>
      <c r="AP37" s="109"/>
      <c r="AQ37" s="1" t="str">
        <f t="shared" si="1"/>
        <v>TSGBWSV</v>
      </c>
      <c r="AR37" s="1">
        <f t="shared" si="2"/>
        <v>0</v>
      </c>
      <c r="AS37" s="1">
        <f t="shared" si="3"/>
        <v>0</v>
      </c>
      <c r="AT37" s="1"/>
      <c r="AU37" s="1"/>
      <c r="AV37" s="1"/>
      <c r="AW37" s="1"/>
      <c r="AX37" s="1"/>
    </row>
    <row r="38" spans="1:50" customFormat="1" x14ac:dyDescent="0.25">
      <c r="A38" s="217" t="str">
        <f t="shared" si="0"/>
        <v>M14-1</v>
      </c>
      <c r="B38" s="217"/>
      <c r="C38" s="217"/>
      <c r="D38" s="218">
        <v>15</v>
      </c>
      <c r="E38" s="218"/>
      <c r="F38" s="218" t="s">
        <v>28</v>
      </c>
      <c r="G38" s="218"/>
      <c r="H38" s="218"/>
      <c r="I38" s="219" t="s">
        <v>181</v>
      </c>
      <c r="J38" s="219"/>
      <c r="K38" s="219"/>
      <c r="L38" s="220">
        <v>3</v>
      </c>
      <c r="M38" s="220"/>
      <c r="N38" s="221" t="str">
        <f>B12</f>
        <v>SCAL</v>
      </c>
      <c r="O38" s="221"/>
      <c r="P38" s="221"/>
      <c r="Q38" s="146" t="s">
        <v>30</v>
      </c>
      <c r="R38" s="221" t="str">
        <f>B10</f>
        <v>TOWE</v>
      </c>
      <c r="S38" s="221"/>
      <c r="T38" s="221"/>
      <c r="V38" s="266"/>
      <c r="W38" s="266"/>
      <c r="X38" s="153" t="s">
        <v>31</v>
      </c>
      <c r="Y38" s="250"/>
      <c r="Z38" s="250"/>
      <c r="AB38" s="238" t="s">
        <v>115</v>
      </c>
      <c r="AC38" s="238"/>
      <c r="AD38" s="238"/>
      <c r="AE38" s="150" t="s">
        <v>30</v>
      </c>
      <c r="AF38" s="221" t="s">
        <v>109</v>
      </c>
      <c r="AG38" s="221"/>
      <c r="AH38" s="221"/>
      <c r="AI38" s="106"/>
      <c r="AJ38" s="106"/>
      <c r="AK38" s="241" t="s">
        <v>111</v>
      </c>
      <c r="AL38" s="241"/>
      <c r="AM38" s="241"/>
      <c r="AN38" s="106"/>
      <c r="AO38" s="109"/>
      <c r="AP38" s="109"/>
      <c r="AQ38" s="1" t="str">
        <f t="shared" si="1"/>
        <v>SCALTOWE</v>
      </c>
      <c r="AR38" s="1">
        <f t="shared" si="2"/>
        <v>0</v>
      </c>
      <c r="AS38" s="1">
        <f t="shared" si="3"/>
        <v>0</v>
      </c>
      <c r="AT38" s="1"/>
      <c r="AV38" s="1"/>
      <c r="AW38" s="1"/>
      <c r="AX38" s="1"/>
    </row>
    <row r="39" spans="1:50" customFormat="1" x14ac:dyDescent="0.25">
      <c r="A39" s="217" t="str">
        <f t="shared" si="0"/>
        <v>M14-1</v>
      </c>
      <c r="B39" s="217"/>
      <c r="C39" s="217"/>
      <c r="D39" s="218">
        <v>16</v>
      </c>
      <c r="E39" s="218"/>
      <c r="F39" s="218" t="s">
        <v>28</v>
      </c>
      <c r="G39" s="218"/>
      <c r="H39" s="218"/>
      <c r="I39" s="219" t="s">
        <v>182</v>
      </c>
      <c r="J39" s="219"/>
      <c r="K39" s="219"/>
      <c r="L39" s="220">
        <v>1</v>
      </c>
      <c r="M39" s="220"/>
      <c r="N39" s="221" t="str">
        <f>B13</f>
        <v>ALTO</v>
      </c>
      <c r="O39" s="221"/>
      <c r="P39" s="221"/>
      <c r="Q39" s="146" t="s">
        <v>30</v>
      </c>
      <c r="R39" s="221" t="str">
        <f>B11</f>
        <v>BGW</v>
      </c>
      <c r="S39" s="221"/>
      <c r="T39" s="221"/>
      <c r="V39" s="266"/>
      <c r="W39" s="266"/>
      <c r="X39" s="153" t="s">
        <v>31</v>
      </c>
      <c r="Y39" s="250"/>
      <c r="Z39" s="250"/>
      <c r="AB39" s="238" t="s">
        <v>109</v>
      </c>
      <c r="AC39" s="238"/>
      <c r="AD39" s="238"/>
      <c r="AE39" s="150" t="s">
        <v>30</v>
      </c>
      <c r="AF39" s="221" t="s">
        <v>114</v>
      </c>
      <c r="AG39" s="221"/>
      <c r="AH39" s="221"/>
      <c r="AI39" s="106"/>
      <c r="AJ39" s="106"/>
      <c r="AK39" s="218" t="str">
        <f>R36</f>
        <v>ATSV</v>
      </c>
      <c r="AL39" s="218"/>
      <c r="AM39" s="218"/>
      <c r="AN39" s="106"/>
      <c r="AO39" s="109"/>
      <c r="AP39" s="109"/>
      <c r="AQ39" s="1" t="str">
        <f t="shared" si="1"/>
        <v>ALTOBGW</v>
      </c>
      <c r="AR39" s="1">
        <f t="shared" si="2"/>
        <v>0</v>
      </c>
      <c r="AS39" s="1">
        <f t="shared" si="3"/>
        <v>0</v>
      </c>
      <c r="AV39" s="1"/>
      <c r="AW39" s="1"/>
      <c r="AX39" s="1"/>
    </row>
    <row r="40" spans="1:50" customFormat="1" x14ac:dyDescent="0.25">
      <c r="A40" s="217" t="str">
        <f t="shared" si="0"/>
        <v>M14-1</v>
      </c>
      <c r="B40" s="217"/>
      <c r="C40" s="217"/>
      <c r="D40" s="218">
        <v>17</v>
      </c>
      <c r="E40" s="218"/>
      <c r="F40" s="218" t="s">
        <v>29</v>
      </c>
      <c r="G40" s="218"/>
      <c r="H40" s="218"/>
      <c r="I40" s="219" t="s">
        <v>182</v>
      </c>
      <c r="J40" s="219"/>
      <c r="K40" s="219"/>
      <c r="L40" s="220">
        <v>2</v>
      </c>
      <c r="M40" s="220"/>
      <c r="N40" s="221" t="str">
        <f>R12</f>
        <v>HAHI</v>
      </c>
      <c r="O40" s="221"/>
      <c r="P40" s="221"/>
      <c r="Q40" s="146" t="s">
        <v>30</v>
      </c>
      <c r="R40" s="221" t="str">
        <f>R10</f>
        <v>BCH</v>
      </c>
      <c r="S40" s="221"/>
      <c r="T40" s="221"/>
      <c r="V40" s="266"/>
      <c r="W40" s="266"/>
      <c r="X40" s="153" t="s">
        <v>31</v>
      </c>
      <c r="Y40" s="250"/>
      <c r="Z40" s="250"/>
      <c r="AB40" s="238" t="s">
        <v>105</v>
      </c>
      <c r="AC40" s="238"/>
      <c r="AD40" s="238"/>
      <c r="AE40" s="150" t="s">
        <v>30</v>
      </c>
      <c r="AF40" s="221" t="s">
        <v>113</v>
      </c>
      <c r="AG40" s="221"/>
      <c r="AH40" s="221"/>
      <c r="AI40" s="106"/>
      <c r="AJ40" s="106"/>
      <c r="AK40" s="218" t="str">
        <f>R37</f>
        <v>WSV</v>
      </c>
      <c r="AL40" s="218"/>
      <c r="AM40" s="218"/>
      <c r="AN40" s="106"/>
      <c r="AO40" s="109"/>
      <c r="AP40" s="109"/>
      <c r="AQ40" s="1" t="str">
        <f t="shared" si="1"/>
        <v>HAHIBCH</v>
      </c>
      <c r="AR40" s="1">
        <f t="shared" si="2"/>
        <v>0</v>
      </c>
      <c r="AS40" s="1">
        <f t="shared" si="3"/>
        <v>0</v>
      </c>
      <c r="AT40" s="1"/>
      <c r="AV40" s="1"/>
      <c r="AW40" s="1"/>
      <c r="AX40" s="1"/>
    </row>
    <row r="41" spans="1:50" customFormat="1" x14ac:dyDescent="0.25">
      <c r="A41" s="265" t="str">
        <f t="shared" si="0"/>
        <v>M14-1</v>
      </c>
      <c r="B41" s="265"/>
      <c r="C41" s="265"/>
      <c r="D41" s="197">
        <v>18</v>
      </c>
      <c r="E41" s="197"/>
      <c r="F41" s="197" t="s">
        <v>29</v>
      </c>
      <c r="G41" s="197"/>
      <c r="H41" s="197"/>
      <c r="I41" s="210" t="s">
        <v>182</v>
      </c>
      <c r="J41" s="210"/>
      <c r="K41" s="210"/>
      <c r="L41" s="251">
        <v>3</v>
      </c>
      <c r="M41" s="251"/>
      <c r="N41" s="209" t="str">
        <f>R13</f>
        <v>HAPI</v>
      </c>
      <c r="O41" s="209"/>
      <c r="P41" s="209"/>
      <c r="Q41" s="151" t="s">
        <v>30</v>
      </c>
      <c r="R41" s="209" t="str">
        <f>R11</f>
        <v>RIST</v>
      </c>
      <c r="S41" s="209"/>
      <c r="T41" s="209"/>
      <c r="U41" s="155"/>
      <c r="V41" s="266"/>
      <c r="W41" s="266"/>
      <c r="X41" s="153" t="s">
        <v>31</v>
      </c>
      <c r="Y41" s="250"/>
      <c r="Z41" s="250"/>
      <c r="AB41" s="208" t="s">
        <v>115</v>
      </c>
      <c r="AC41" s="208"/>
      <c r="AD41" s="208"/>
      <c r="AE41" s="151" t="s">
        <v>30</v>
      </c>
      <c r="AF41" s="209" t="s">
        <v>111</v>
      </c>
      <c r="AG41" s="209"/>
      <c r="AH41" s="209"/>
      <c r="AI41" s="156"/>
      <c r="AJ41" s="156"/>
      <c r="AK41" s="197" t="str">
        <f>R38</f>
        <v>TOWE</v>
      </c>
      <c r="AL41" s="197"/>
      <c r="AM41" s="197"/>
      <c r="AN41" s="106"/>
      <c r="AO41" s="109"/>
      <c r="AP41" s="109"/>
      <c r="AQ41" s="1" t="str">
        <f t="shared" si="1"/>
        <v>HAPIRIST</v>
      </c>
      <c r="AR41" s="1">
        <f t="shared" si="2"/>
        <v>0</v>
      </c>
      <c r="AS41" s="1">
        <f t="shared" si="3"/>
        <v>0</v>
      </c>
      <c r="AT41" s="1"/>
      <c r="AV41" s="1"/>
      <c r="AW41" s="1"/>
      <c r="AX41" s="1"/>
    </row>
    <row r="42" spans="1:50" x14ac:dyDescent="0.25">
      <c r="A42" s="147"/>
      <c r="B42" s="147"/>
      <c r="C42" s="147"/>
      <c r="D42" s="147"/>
      <c r="E42" s="147"/>
      <c r="F42" s="147"/>
      <c r="G42" s="147"/>
      <c r="H42" s="147"/>
      <c r="I42" s="7"/>
      <c r="J42" s="7"/>
      <c r="K42" s="7"/>
      <c r="L42" s="148"/>
      <c r="M42" s="148"/>
      <c r="N42" s="145"/>
      <c r="O42" s="145"/>
      <c r="P42" s="145"/>
      <c r="Q42" s="147"/>
      <c r="R42" s="145"/>
      <c r="S42" s="145"/>
      <c r="T42" s="145"/>
      <c r="V42" s="164"/>
      <c r="W42" s="164"/>
      <c r="X42" s="164"/>
      <c r="Y42" s="164"/>
      <c r="Z42" s="164"/>
      <c r="AB42" s="159"/>
      <c r="AC42" s="159"/>
      <c r="AD42" s="159"/>
      <c r="AE42" s="160"/>
      <c r="AF42" s="161"/>
      <c r="AG42" s="161"/>
      <c r="AH42" s="161"/>
      <c r="AK42" s="147"/>
      <c r="AL42" s="147"/>
      <c r="AM42" s="147"/>
      <c r="AT42"/>
      <c r="AU42"/>
    </row>
    <row r="43" spans="1:50" x14ac:dyDescent="0.25">
      <c r="V43" s="164"/>
      <c r="W43" s="164"/>
      <c r="X43" s="164"/>
      <c r="Y43" s="164"/>
      <c r="Z43" s="164"/>
      <c r="AB43" s="158"/>
      <c r="AC43" s="158"/>
      <c r="AD43" s="158"/>
      <c r="AE43" s="158"/>
      <c r="AF43" s="158"/>
      <c r="AG43" s="158"/>
      <c r="AH43" s="158"/>
      <c r="AI43" s="211" t="s">
        <v>19</v>
      </c>
      <c r="AJ43" s="212"/>
      <c r="AK43" s="212"/>
      <c r="AL43" s="212"/>
      <c r="AM43" s="212"/>
      <c r="AN43" s="212"/>
      <c r="AO43" s="212"/>
      <c r="AU43"/>
    </row>
    <row r="44" spans="1:50" x14ac:dyDescent="0.25">
      <c r="A44" s="213" t="s">
        <v>20</v>
      </c>
      <c r="B44" s="213"/>
      <c r="C44" s="213"/>
      <c r="D44" s="214" t="s">
        <v>21</v>
      </c>
      <c r="E44" s="214"/>
      <c r="F44" s="215" t="s">
        <v>22</v>
      </c>
      <c r="G44" s="215"/>
      <c r="H44" s="215"/>
      <c r="I44" s="213" t="s">
        <v>23</v>
      </c>
      <c r="J44" s="213"/>
      <c r="K44" s="213"/>
      <c r="L44" s="213" t="s">
        <v>24</v>
      </c>
      <c r="M44" s="213"/>
      <c r="N44" s="213" t="s">
        <v>25</v>
      </c>
      <c r="O44" s="213"/>
      <c r="P44" s="213"/>
      <c r="Q44" s="213"/>
      <c r="R44" s="213"/>
      <c r="S44" s="213"/>
      <c r="T44" s="213"/>
      <c r="U44" s="4"/>
      <c r="V44" s="279" t="s">
        <v>26</v>
      </c>
      <c r="W44" s="279"/>
      <c r="X44" s="279"/>
      <c r="Y44" s="279"/>
      <c r="Z44" s="279"/>
      <c r="AA44" s="4"/>
      <c r="AB44" s="213" t="s">
        <v>27</v>
      </c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T44"/>
    </row>
    <row r="45" spans="1:50" customFormat="1" x14ac:dyDescent="0.25">
      <c r="A45" s="217" t="str">
        <f t="shared" si="0"/>
        <v>M14-1</v>
      </c>
      <c r="B45" s="217"/>
      <c r="C45" s="217"/>
      <c r="D45" s="218">
        <v>19</v>
      </c>
      <c r="E45" s="218"/>
      <c r="F45" s="218" t="s">
        <v>34</v>
      </c>
      <c r="G45" s="218"/>
      <c r="H45" s="218"/>
      <c r="I45" s="219" t="s">
        <v>122</v>
      </c>
      <c r="J45" s="219"/>
      <c r="K45" s="219"/>
      <c r="L45" s="220">
        <v>1</v>
      </c>
      <c r="M45" s="220"/>
      <c r="N45" s="221" t="str">
        <f>J10</f>
        <v>BSV</v>
      </c>
      <c r="O45" s="221"/>
      <c r="P45" s="221"/>
      <c r="Q45" s="146" t="s">
        <v>30</v>
      </c>
      <c r="R45" s="221" t="str">
        <f>J13</f>
        <v>OTT</v>
      </c>
      <c r="S45" s="221"/>
      <c r="T45" s="221"/>
      <c r="U45" s="112"/>
      <c r="V45" s="266"/>
      <c r="W45" s="266"/>
      <c r="X45" s="153" t="s">
        <v>31</v>
      </c>
      <c r="Y45" s="250"/>
      <c r="Z45" s="250"/>
      <c r="AB45" s="238" t="s">
        <v>114</v>
      </c>
      <c r="AC45" s="238"/>
      <c r="AD45" s="238"/>
      <c r="AE45" s="150" t="s">
        <v>30</v>
      </c>
      <c r="AF45" s="221" t="s">
        <v>109</v>
      </c>
      <c r="AG45" s="221"/>
      <c r="AH45" s="221"/>
      <c r="AI45" s="106"/>
      <c r="AJ45" s="106"/>
      <c r="AK45" s="241" t="s">
        <v>115</v>
      </c>
      <c r="AL45" s="241"/>
      <c r="AM45" s="241"/>
      <c r="AN45" s="106"/>
      <c r="AO45" s="109"/>
      <c r="AP45" s="109"/>
      <c r="AQ45" s="1" t="str">
        <f t="shared" si="1"/>
        <v>BSVOTT</v>
      </c>
      <c r="AR45" s="1">
        <f t="shared" si="2"/>
        <v>0</v>
      </c>
      <c r="AS45" s="1">
        <f t="shared" si="3"/>
        <v>0</v>
      </c>
      <c r="AT45" s="1"/>
      <c r="AU45" s="1"/>
      <c r="AV45" s="1"/>
      <c r="AW45" s="1"/>
      <c r="AX45" s="1"/>
    </row>
    <row r="46" spans="1:50" customFormat="1" x14ac:dyDescent="0.25">
      <c r="A46" s="217" t="str">
        <f t="shared" si="0"/>
        <v>M14-1</v>
      </c>
      <c r="B46" s="217"/>
      <c r="C46" s="217"/>
      <c r="D46" s="218">
        <v>20</v>
      </c>
      <c r="E46" s="218"/>
      <c r="F46" s="218" t="s">
        <v>34</v>
      </c>
      <c r="G46" s="218"/>
      <c r="H46" s="218"/>
      <c r="I46" s="219" t="s">
        <v>122</v>
      </c>
      <c r="J46" s="219"/>
      <c r="K46" s="219"/>
      <c r="L46" s="220">
        <v>2</v>
      </c>
      <c r="M46" s="220"/>
      <c r="N46" s="221" t="str">
        <f>J11</f>
        <v>MTVL</v>
      </c>
      <c r="O46" s="221"/>
      <c r="P46" s="221"/>
      <c r="Q46" s="146" t="s">
        <v>30</v>
      </c>
      <c r="R46" s="221" t="str">
        <f>J14</f>
        <v>ETV2</v>
      </c>
      <c r="S46" s="221"/>
      <c r="T46" s="221"/>
      <c r="U46" s="112"/>
      <c r="V46" s="266"/>
      <c r="W46" s="266"/>
      <c r="X46" s="153" t="s">
        <v>31</v>
      </c>
      <c r="Y46" s="250"/>
      <c r="Z46" s="250"/>
      <c r="AB46" s="238" t="s">
        <v>113</v>
      </c>
      <c r="AC46" s="238"/>
      <c r="AD46" s="238"/>
      <c r="AE46" s="150" t="s">
        <v>30</v>
      </c>
      <c r="AF46" s="221" t="s">
        <v>112</v>
      </c>
      <c r="AG46" s="221"/>
      <c r="AH46" s="221"/>
      <c r="AI46" s="106"/>
      <c r="AJ46" s="106"/>
      <c r="AK46" s="218" t="str">
        <f>R40</f>
        <v>BCH</v>
      </c>
      <c r="AL46" s="218"/>
      <c r="AM46" s="218"/>
      <c r="AN46" s="106"/>
      <c r="AO46" s="109"/>
      <c r="AP46" s="109"/>
      <c r="AQ46" s="1" t="str">
        <f t="shared" si="1"/>
        <v>MTVLETV2</v>
      </c>
      <c r="AR46" s="1">
        <f t="shared" si="2"/>
        <v>0</v>
      </c>
      <c r="AS46" s="1">
        <f t="shared" si="3"/>
        <v>0</v>
      </c>
      <c r="AT46" s="1"/>
      <c r="AU46" s="1"/>
      <c r="AV46" s="1"/>
      <c r="AW46" s="1"/>
      <c r="AX46" s="1"/>
    </row>
    <row r="47" spans="1:50" customFormat="1" x14ac:dyDescent="0.25">
      <c r="A47" s="217" t="str">
        <f t="shared" si="4"/>
        <v>M14-1</v>
      </c>
      <c r="B47" s="217"/>
      <c r="C47" s="217"/>
      <c r="D47" s="218">
        <v>21</v>
      </c>
      <c r="E47" s="218"/>
      <c r="F47" s="218" t="s">
        <v>32</v>
      </c>
      <c r="G47" s="218"/>
      <c r="H47" s="218"/>
      <c r="I47" s="219" t="s">
        <v>122</v>
      </c>
      <c r="J47" s="219"/>
      <c r="K47" s="219"/>
      <c r="L47" s="220">
        <v>3</v>
      </c>
      <c r="M47" s="220"/>
      <c r="N47" s="221" t="str">
        <f>Z12</f>
        <v>ATSV</v>
      </c>
      <c r="O47" s="221"/>
      <c r="P47" s="221"/>
      <c r="Q47" s="146" t="s">
        <v>30</v>
      </c>
      <c r="R47" s="221" t="str">
        <f>Z10</f>
        <v>TSGB</v>
      </c>
      <c r="S47" s="221"/>
      <c r="T47" s="221"/>
      <c r="V47" s="266"/>
      <c r="W47" s="266"/>
      <c r="X47" s="153" t="s">
        <v>31</v>
      </c>
      <c r="Y47" s="250"/>
      <c r="Z47" s="250"/>
      <c r="AB47" s="238" t="s">
        <v>111</v>
      </c>
      <c r="AC47" s="238"/>
      <c r="AD47" s="238"/>
      <c r="AE47" s="150" t="s">
        <v>30</v>
      </c>
      <c r="AF47" s="221" t="s">
        <v>105</v>
      </c>
      <c r="AG47" s="221"/>
      <c r="AH47" s="221"/>
      <c r="AI47" s="106"/>
      <c r="AJ47" s="106"/>
      <c r="AK47" s="218" t="str">
        <f>R41</f>
        <v>RIST</v>
      </c>
      <c r="AL47" s="218"/>
      <c r="AM47" s="218"/>
      <c r="AN47" s="106"/>
      <c r="AO47" s="109"/>
      <c r="AP47" s="109"/>
      <c r="AQ47" s="1" t="str">
        <f t="shared" si="1"/>
        <v>ATSVTSGB</v>
      </c>
      <c r="AR47" s="1">
        <f t="shared" si="2"/>
        <v>0</v>
      </c>
      <c r="AS47" s="1">
        <f t="shared" si="3"/>
        <v>0</v>
      </c>
      <c r="AV47" s="1"/>
      <c r="AW47" s="1"/>
      <c r="AX47" s="1"/>
    </row>
    <row r="48" spans="1:50" customFormat="1" x14ac:dyDescent="0.25">
      <c r="A48" s="217" t="str">
        <f t="shared" si="4"/>
        <v>M14-1</v>
      </c>
      <c r="B48" s="217"/>
      <c r="C48" s="217"/>
      <c r="D48" s="218">
        <v>22</v>
      </c>
      <c r="E48" s="218"/>
      <c r="F48" s="218" t="s">
        <v>32</v>
      </c>
      <c r="G48" s="218"/>
      <c r="H48" s="218"/>
      <c r="I48" s="219" t="s">
        <v>183</v>
      </c>
      <c r="J48" s="219"/>
      <c r="K48" s="219"/>
      <c r="L48" s="220">
        <v>1</v>
      </c>
      <c r="M48" s="220"/>
      <c r="N48" s="221" t="str">
        <f>Z13</f>
        <v>WSV</v>
      </c>
      <c r="O48" s="221"/>
      <c r="P48" s="221"/>
      <c r="Q48" s="146" t="s">
        <v>30</v>
      </c>
      <c r="R48" s="221" t="str">
        <f>Z11</f>
        <v>ETV</v>
      </c>
      <c r="S48" s="221"/>
      <c r="T48" s="221"/>
      <c r="V48" s="266"/>
      <c r="W48" s="266"/>
      <c r="X48" s="153" t="s">
        <v>31</v>
      </c>
      <c r="Y48" s="250"/>
      <c r="Z48" s="250"/>
      <c r="AB48" s="238" t="s">
        <v>113</v>
      </c>
      <c r="AC48" s="238"/>
      <c r="AD48" s="238"/>
      <c r="AE48" s="150" t="s">
        <v>30</v>
      </c>
      <c r="AF48" s="221" t="s">
        <v>114</v>
      </c>
      <c r="AG48" s="221"/>
      <c r="AH48" s="221"/>
      <c r="AI48" s="106"/>
      <c r="AJ48" s="106"/>
      <c r="AK48" s="241" t="s">
        <v>150</v>
      </c>
      <c r="AL48" s="241"/>
      <c r="AM48" s="241"/>
      <c r="AN48" s="106"/>
      <c r="AO48" s="109"/>
      <c r="AP48" s="109"/>
      <c r="AQ48" s="1" t="str">
        <f t="shared" si="1"/>
        <v>WSVETV</v>
      </c>
      <c r="AR48" s="1">
        <f t="shared" si="2"/>
        <v>0</v>
      </c>
      <c r="AS48" s="1">
        <f t="shared" si="3"/>
        <v>0</v>
      </c>
      <c r="AV48" s="1"/>
      <c r="AW48" s="1"/>
      <c r="AX48" s="1"/>
    </row>
    <row r="49" spans="1:50" customFormat="1" x14ac:dyDescent="0.25">
      <c r="A49" s="217" t="str">
        <f t="shared" si="0"/>
        <v>M14-1</v>
      </c>
      <c r="B49" s="217"/>
      <c r="C49" s="217"/>
      <c r="D49" s="218">
        <v>23</v>
      </c>
      <c r="E49" s="218"/>
      <c r="F49" s="218" t="s">
        <v>28</v>
      </c>
      <c r="G49" s="218"/>
      <c r="H49" s="218"/>
      <c r="I49" s="219" t="s">
        <v>183</v>
      </c>
      <c r="J49" s="219"/>
      <c r="K49" s="219"/>
      <c r="L49" s="220">
        <v>2</v>
      </c>
      <c r="M49" s="220"/>
      <c r="N49" s="221" t="str">
        <f>B14</f>
        <v>TURA</v>
      </c>
      <c r="O49" s="221"/>
      <c r="P49" s="221"/>
      <c r="Q49" s="146" t="s">
        <v>30</v>
      </c>
      <c r="R49" s="221" t="str">
        <f>B12</f>
        <v>SCAL</v>
      </c>
      <c r="S49" s="221"/>
      <c r="T49" s="221"/>
      <c r="V49" s="266"/>
      <c r="W49" s="266"/>
      <c r="X49" s="153" t="s">
        <v>31</v>
      </c>
      <c r="Y49" s="250"/>
      <c r="Z49" s="250"/>
      <c r="AB49" s="238" t="s">
        <v>149</v>
      </c>
      <c r="AC49" s="238"/>
      <c r="AD49" s="238"/>
      <c r="AE49" s="150" t="s">
        <v>30</v>
      </c>
      <c r="AF49" s="221" t="s">
        <v>115</v>
      </c>
      <c r="AG49" s="221"/>
      <c r="AH49" s="221"/>
      <c r="AI49" s="111"/>
      <c r="AJ49" s="111"/>
      <c r="AK49" s="241" t="s">
        <v>149</v>
      </c>
      <c r="AL49" s="241"/>
      <c r="AM49" s="241"/>
      <c r="AN49" s="106"/>
      <c r="AO49" s="109"/>
      <c r="AP49" s="109"/>
      <c r="AQ49" s="1" t="str">
        <f t="shared" si="1"/>
        <v>TURASCAL</v>
      </c>
      <c r="AR49" s="1">
        <f t="shared" si="2"/>
        <v>0</v>
      </c>
      <c r="AS49" s="1">
        <f t="shared" si="3"/>
        <v>0</v>
      </c>
      <c r="AT49" s="1"/>
      <c r="AV49" s="1"/>
      <c r="AW49" s="1"/>
      <c r="AX49" s="1"/>
    </row>
    <row r="50" spans="1:50" customFormat="1" x14ac:dyDescent="0.25">
      <c r="A50" s="217" t="str">
        <f t="shared" si="0"/>
        <v>M14-1</v>
      </c>
      <c r="B50" s="217"/>
      <c r="C50" s="217"/>
      <c r="D50" s="218">
        <v>24</v>
      </c>
      <c r="E50" s="218"/>
      <c r="F50" s="218" t="s">
        <v>28</v>
      </c>
      <c r="G50" s="218"/>
      <c r="H50" s="218"/>
      <c r="I50" s="219" t="s">
        <v>183</v>
      </c>
      <c r="J50" s="219"/>
      <c r="K50" s="219"/>
      <c r="L50" s="220">
        <v>3</v>
      </c>
      <c r="M50" s="220"/>
      <c r="N50" s="221" t="str">
        <f>B10</f>
        <v>TOWE</v>
      </c>
      <c r="O50" s="221"/>
      <c r="P50" s="221"/>
      <c r="Q50" s="146" t="s">
        <v>30</v>
      </c>
      <c r="R50" s="221" t="str">
        <f>B11</f>
        <v>BGW</v>
      </c>
      <c r="S50" s="221"/>
      <c r="T50" s="221"/>
      <c r="V50" s="266"/>
      <c r="W50" s="266"/>
      <c r="X50" s="153" t="s">
        <v>31</v>
      </c>
      <c r="Y50" s="250"/>
      <c r="Z50" s="250"/>
      <c r="AB50" s="238" t="s">
        <v>112</v>
      </c>
      <c r="AC50" s="238"/>
      <c r="AD50" s="238"/>
      <c r="AE50" s="150" t="s">
        <v>30</v>
      </c>
      <c r="AF50" s="221" t="s">
        <v>111</v>
      </c>
      <c r="AG50" s="221"/>
      <c r="AH50" s="221"/>
      <c r="AI50" s="111"/>
      <c r="AJ50" s="111"/>
      <c r="AK50" s="218" t="str">
        <f>R47</f>
        <v>TSGB</v>
      </c>
      <c r="AL50" s="218"/>
      <c r="AM50" s="218"/>
      <c r="AN50" s="106"/>
      <c r="AO50" s="109"/>
      <c r="AP50" s="109"/>
      <c r="AQ50" s="1" t="str">
        <f t="shared" si="1"/>
        <v>TOWEBGW</v>
      </c>
      <c r="AR50" s="1">
        <f t="shared" si="2"/>
        <v>0</v>
      </c>
      <c r="AS50" s="1">
        <f t="shared" si="3"/>
        <v>0</v>
      </c>
      <c r="AU50" s="1"/>
      <c r="AV50" s="1"/>
    </row>
    <row r="51" spans="1:50" x14ac:dyDescent="0.25">
      <c r="V51" s="164"/>
      <c r="W51" s="164"/>
      <c r="X51" s="164"/>
      <c r="Y51" s="164"/>
      <c r="Z51" s="164"/>
      <c r="AB51" s="158"/>
      <c r="AC51" s="158"/>
      <c r="AD51" s="158"/>
      <c r="AE51" s="158"/>
      <c r="AF51" s="158"/>
      <c r="AG51" s="158"/>
      <c r="AH51" s="158"/>
      <c r="AT51"/>
    </row>
    <row r="52" spans="1:50" x14ac:dyDescent="0.25">
      <c r="V52" s="164"/>
      <c r="W52" s="164"/>
      <c r="X52" s="164"/>
      <c r="Y52" s="164"/>
      <c r="Z52" s="164"/>
      <c r="AB52" s="158"/>
      <c r="AC52" s="158"/>
      <c r="AD52" s="158"/>
      <c r="AE52" s="158"/>
      <c r="AF52" s="158"/>
      <c r="AG52" s="158"/>
      <c r="AH52" s="158"/>
      <c r="AI52" s="211" t="s">
        <v>19</v>
      </c>
      <c r="AJ52" s="212"/>
      <c r="AK52" s="212"/>
      <c r="AL52" s="212"/>
      <c r="AM52" s="212"/>
      <c r="AN52" s="212"/>
      <c r="AO52" s="212"/>
      <c r="AT52"/>
    </row>
    <row r="53" spans="1:50" x14ac:dyDescent="0.25">
      <c r="A53" s="213" t="s">
        <v>20</v>
      </c>
      <c r="B53" s="213"/>
      <c r="C53" s="213"/>
      <c r="D53" s="214" t="s">
        <v>21</v>
      </c>
      <c r="E53" s="214"/>
      <c r="F53" s="215" t="s">
        <v>22</v>
      </c>
      <c r="G53" s="215"/>
      <c r="H53" s="215"/>
      <c r="I53" s="213" t="s">
        <v>23</v>
      </c>
      <c r="J53" s="213"/>
      <c r="K53" s="213"/>
      <c r="L53" s="213" t="s">
        <v>24</v>
      </c>
      <c r="M53" s="213"/>
      <c r="N53" s="213" t="s">
        <v>25</v>
      </c>
      <c r="O53" s="213"/>
      <c r="P53" s="213"/>
      <c r="Q53" s="213"/>
      <c r="R53" s="213"/>
      <c r="S53" s="213"/>
      <c r="T53" s="213"/>
      <c r="U53" s="4"/>
      <c r="V53" s="279" t="s">
        <v>26</v>
      </c>
      <c r="W53" s="279"/>
      <c r="X53" s="279"/>
      <c r="Y53" s="279"/>
      <c r="Z53" s="279"/>
      <c r="AA53" s="4"/>
      <c r="AB53" s="213" t="s">
        <v>27</v>
      </c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</row>
    <row r="54" spans="1:50" customFormat="1" x14ac:dyDescent="0.25">
      <c r="A54" s="217" t="str">
        <f t="shared" si="0"/>
        <v>M14-1</v>
      </c>
      <c r="B54" s="217"/>
      <c r="C54" s="217"/>
      <c r="D54" s="218">
        <v>25</v>
      </c>
      <c r="E54" s="218"/>
      <c r="F54" s="218" t="s">
        <v>29</v>
      </c>
      <c r="G54" s="218"/>
      <c r="H54" s="218"/>
      <c r="I54" s="219" t="s">
        <v>184</v>
      </c>
      <c r="J54" s="219"/>
      <c r="K54" s="219"/>
      <c r="L54" s="220">
        <v>1</v>
      </c>
      <c r="M54" s="220"/>
      <c r="N54" s="221" t="str">
        <f>R14</f>
        <v>BWB</v>
      </c>
      <c r="O54" s="221"/>
      <c r="P54" s="221"/>
      <c r="Q54" s="146" t="s">
        <v>30</v>
      </c>
      <c r="R54" s="221" t="str">
        <f>R12</f>
        <v>HAHI</v>
      </c>
      <c r="S54" s="221"/>
      <c r="T54" s="221"/>
      <c r="V54" s="266"/>
      <c r="W54" s="266"/>
      <c r="X54" s="153" t="s">
        <v>31</v>
      </c>
      <c r="Y54" s="250"/>
      <c r="Z54" s="250"/>
      <c r="AB54" s="238" t="s">
        <v>105</v>
      </c>
      <c r="AC54" s="238"/>
      <c r="AD54" s="238"/>
      <c r="AE54" s="150" t="s">
        <v>30</v>
      </c>
      <c r="AF54" s="221" t="s">
        <v>115</v>
      </c>
      <c r="AG54" s="221"/>
      <c r="AH54" s="221"/>
      <c r="AI54" s="111"/>
      <c r="AJ54" s="111"/>
      <c r="AK54" s="218" t="str">
        <f>R48</f>
        <v>ETV</v>
      </c>
      <c r="AL54" s="218"/>
      <c r="AM54" s="218"/>
      <c r="AN54" s="106"/>
      <c r="AO54" s="109"/>
      <c r="AP54" s="109"/>
      <c r="AQ54" s="1" t="str">
        <f t="shared" si="1"/>
        <v>BWBHAHI</v>
      </c>
      <c r="AR54" s="1">
        <f t="shared" si="2"/>
        <v>0</v>
      </c>
      <c r="AS54" s="1">
        <f t="shared" si="3"/>
        <v>0</v>
      </c>
      <c r="AT54" s="1"/>
      <c r="AU54" s="1"/>
      <c r="AV54" s="1"/>
    </row>
    <row r="55" spans="1:50" customFormat="1" x14ac:dyDescent="0.25">
      <c r="A55" s="217" t="str">
        <f t="shared" si="0"/>
        <v>M14-1</v>
      </c>
      <c r="B55" s="217"/>
      <c r="C55" s="217"/>
      <c r="D55" s="218">
        <v>26</v>
      </c>
      <c r="E55" s="218"/>
      <c r="F55" s="218" t="s">
        <v>29</v>
      </c>
      <c r="G55" s="218"/>
      <c r="H55" s="218"/>
      <c r="I55" s="219" t="s">
        <v>184</v>
      </c>
      <c r="J55" s="219"/>
      <c r="K55" s="219"/>
      <c r="L55" s="220">
        <v>2</v>
      </c>
      <c r="M55" s="220"/>
      <c r="N55" s="221" t="str">
        <f>R10</f>
        <v>BCH</v>
      </c>
      <c r="O55" s="221"/>
      <c r="P55" s="221"/>
      <c r="Q55" s="146" t="s">
        <v>30</v>
      </c>
      <c r="R55" s="221" t="str">
        <f>R11</f>
        <v>RIST</v>
      </c>
      <c r="S55" s="221"/>
      <c r="T55" s="221"/>
      <c r="V55" s="266"/>
      <c r="W55" s="266"/>
      <c r="X55" s="153" t="s">
        <v>31</v>
      </c>
      <c r="Y55" s="250"/>
      <c r="Z55" s="250"/>
      <c r="AB55" s="238" t="s">
        <v>109</v>
      </c>
      <c r="AC55" s="238"/>
      <c r="AD55" s="238"/>
      <c r="AE55" s="150" t="s">
        <v>30</v>
      </c>
      <c r="AF55" s="221" t="s">
        <v>149</v>
      </c>
      <c r="AG55" s="221"/>
      <c r="AH55" s="221"/>
      <c r="AI55" s="111"/>
      <c r="AJ55" s="111"/>
      <c r="AK55" s="218" t="str">
        <f>R49</f>
        <v>SCAL</v>
      </c>
      <c r="AL55" s="218"/>
      <c r="AM55" s="218"/>
      <c r="AN55" s="106"/>
      <c r="AO55" s="109"/>
      <c r="AP55" s="109"/>
      <c r="AQ55" s="1" t="str">
        <f t="shared" si="1"/>
        <v>BCHRIST</v>
      </c>
      <c r="AR55" s="1">
        <f t="shared" si="2"/>
        <v>0</v>
      </c>
      <c r="AS55" s="1">
        <f t="shared" si="3"/>
        <v>0</v>
      </c>
      <c r="AU55" s="1"/>
      <c r="AV55" s="1"/>
    </row>
    <row r="56" spans="1:50" customFormat="1" x14ac:dyDescent="0.25">
      <c r="A56" s="217" t="str">
        <f t="shared" si="0"/>
        <v>M14-1</v>
      </c>
      <c r="B56" s="217"/>
      <c r="C56" s="217"/>
      <c r="D56" s="218">
        <v>27</v>
      </c>
      <c r="E56" s="218"/>
      <c r="F56" s="218" t="s">
        <v>34</v>
      </c>
      <c r="G56" s="218"/>
      <c r="H56" s="218"/>
      <c r="I56" s="219" t="s">
        <v>184</v>
      </c>
      <c r="J56" s="219"/>
      <c r="K56" s="219"/>
      <c r="L56" s="220">
        <v>3</v>
      </c>
      <c r="M56" s="220"/>
      <c r="N56" s="221" t="str">
        <f>J14</f>
        <v>ETV2</v>
      </c>
      <c r="O56" s="221"/>
      <c r="P56" s="221"/>
      <c r="Q56" s="146" t="s">
        <v>30</v>
      </c>
      <c r="R56" s="221" t="str">
        <f>J12</f>
        <v>NTSV</v>
      </c>
      <c r="S56" s="221"/>
      <c r="T56" s="221"/>
      <c r="V56" s="266"/>
      <c r="W56" s="266"/>
      <c r="X56" s="153" t="s">
        <v>31</v>
      </c>
      <c r="Y56" s="250"/>
      <c r="Z56" s="250"/>
      <c r="AB56" s="238" t="s">
        <v>117</v>
      </c>
      <c r="AC56" s="238"/>
      <c r="AD56" s="238"/>
      <c r="AE56" s="150" t="s">
        <v>30</v>
      </c>
      <c r="AF56" s="221" t="s">
        <v>112</v>
      </c>
      <c r="AG56" s="221"/>
      <c r="AH56" s="221"/>
      <c r="AI56" s="111"/>
      <c r="AJ56" s="111"/>
      <c r="AK56" s="218" t="str">
        <f>R50</f>
        <v>BGW</v>
      </c>
      <c r="AL56" s="218"/>
      <c r="AM56" s="218"/>
      <c r="AN56" s="106"/>
      <c r="AO56" s="109"/>
      <c r="AP56" s="109"/>
      <c r="AQ56" s="1" t="str">
        <f t="shared" si="1"/>
        <v>ETV2NTSV</v>
      </c>
      <c r="AR56" s="1">
        <f t="shared" si="2"/>
        <v>0</v>
      </c>
      <c r="AS56" s="1">
        <f t="shared" si="3"/>
        <v>0</v>
      </c>
      <c r="AT56" s="1"/>
      <c r="AU56" s="1"/>
      <c r="AV56" s="1"/>
    </row>
    <row r="57" spans="1:50" customFormat="1" x14ac:dyDescent="0.25">
      <c r="A57" s="217" t="str">
        <f t="shared" si="0"/>
        <v>M14-1</v>
      </c>
      <c r="B57" s="217"/>
      <c r="C57" s="217"/>
      <c r="D57" s="218">
        <v>28</v>
      </c>
      <c r="E57" s="218"/>
      <c r="F57" s="218" t="s">
        <v>34</v>
      </c>
      <c r="G57" s="218"/>
      <c r="H57" s="218"/>
      <c r="I57" s="219" t="s">
        <v>35</v>
      </c>
      <c r="J57" s="219"/>
      <c r="K57" s="219"/>
      <c r="L57" s="220">
        <v>1</v>
      </c>
      <c r="M57" s="220"/>
      <c r="N57" s="221" t="str">
        <f>J10</f>
        <v>BSV</v>
      </c>
      <c r="O57" s="221"/>
      <c r="P57" s="221"/>
      <c r="Q57" s="146" t="s">
        <v>30</v>
      </c>
      <c r="R57" s="221" t="str">
        <f>J11</f>
        <v>MTVL</v>
      </c>
      <c r="S57" s="221"/>
      <c r="T57" s="221"/>
      <c r="V57" s="266"/>
      <c r="W57" s="266"/>
      <c r="X57" s="153" t="s">
        <v>31</v>
      </c>
      <c r="Y57" s="250"/>
      <c r="Z57" s="250"/>
      <c r="AB57" s="238" t="s">
        <v>151</v>
      </c>
      <c r="AC57" s="238"/>
      <c r="AD57" s="238"/>
      <c r="AE57" s="150" t="s">
        <v>30</v>
      </c>
      <c r="AF57" s="221" t="s">
        <v>150</v>
      </c>
      <c r="AG57" s="221"/>
      <c r="AH57" s="221"/>
      <c r="AI57" s="111"/>
      <c r="AJ57" s="111"/>
      <c r="AK57" s="218" t="str">
        <f>R54</f>
        <v>HAHI</v>
      </c>
      <c r="AL57" s="218"/>
      <c r="AM57" s="218"/>
      <c r="AN57" s="106"/>
      <c r="AO57" s="109"/>
      <c r="AP57" s="109"/>
      <c r="AQ57" s="1" t="str">
        <f t="shared" si="1"/>
        <v>BSVMTVL</v>
      </c>
      <c r="AR57" s="1">
        <f t="shared" si="2"/>
        <v>0</v>
      </c>
      <c r="AS57" s="1">
        <f t="shared" si="3"/>
        <v>0</v>
      </c>
      <c r="AT57" s="1"/>
      <c r="AU57" s="1"/>
      <c r="AV57" s="1"/>
    </row>
    <row r="58" spans="1:50" customFormat="1" x14ac:dyDescent="0.25">
      <c r="A58" s="217" t="str">
        <f t="shared" si="4"/>
        <v>M14-1</v>
      </c>
      <c r="B58" s="217"/>
      <c r="C58" s="217"/>
      <c r="D58" s="218">
        <v>29</v>
      </c>
      <c r="E58" s="218"/>
      <c r="F58" s="218" t="s">
        <v>32</v>
      </c>
      <c r="G58" s="218"/>
      <c r="H58" s="218"/>
      <c r="I58" s="219" t="s">
        <v>35</v>
      </c>
      <c r="J58" s="219"/>
      <c r="K58" s="219"/>
      <c r="L58" s="220">
        <v>2</v>
      </c>
      <c r="M58" s="220"/>
      <c r="N58" s="221" t="str">
        <f>Z10</f>
        <v>TSGB</v>
      </c>
      <c r="O58" s="221"/>
      <c r="P58" s="221"/>
      <c r="Q58" s="146" t="s">
        <v>30</v>
      </c>
      <c r="R58" s="221" t="str">
        <f>Z11</f>
        <v>ETV</v>
      </c>
      <c r="S58" s="221"/>
      <c r="T58" s="221"/>
      <c r="V58" s="266"/>
      <c r="W58" s="266"/>
      <c r="X58" s="153" t="s">
        <v>31</v>
      </c>
      <c r="Y58" s="250"/>
      <c r="Z58" s="250"/>
      <c r="AB58" s="238" t="s">
        <v>105</v>
      </c>
      <c r="AC58" s="238"/>
      <c r="AD58" s="238"/>
      <c r="AE58" s="150" t="s">
        <v>30</v>
      </c>
      <c r="AF58" s="221" t="s">
        <v>117</v>
      </c>
      <c r="AG58" s="221"/>
      <c r="AH58" s="221"/>
      <c r="AI58" s="111"/>
      <c r="AJ58" s="111"/>
      <c r="AK58" s="241" t="s">
        <v>150</v>
      </c>
      <c r="AL58" s="241"/>
      <c r="AM58" s="241"/>
      <c r="AN58" s="106"/>
      <c r="AO58" s="109"/>
      <c r="AP58" s="109"/>
      <c r="AQ58" s="1" t="str">
        <f t="shared" si="1"/>
        <v>TSGBETV</v>
      </c>
      <c r="AR58" s="1">
        <f t="shared" si="2"/>
        <v>0</v>
      </c>
      <c r="AS58" s="1">
        <f t="shared" si="3"/>
        <v>0</v>
      </c>
      <c r="AT58" s="1"/>
      <c r="AV58" s="1"/>
    </row>
    <row r="59" spans="1:50" customFormat="1" x14ac:dyDescent="0.25">
      <c r="A59" s="217" t="str">
        <f t="shared" si="4"/>
        <v>M14-1</v>
      </c>
      <c r="B59" s="217"/>
      <c r="C59" s="217"/>
      <c r="D59" s="218">
        <v>30</v>
      </c>
      <c r="E59" s="218"/>
      <c r="F59" s="218" t="s">
        <v>32</v>
      </c>
      <c r="G59" s="218"/>
      <c r="H59" s="218"/>
      <c r="I59" s="219" t="s">
        <v>35</v>
      </c>
      <c r="J59" s="219"/>
      <c r="K59" s="219"/>
      <c r="L59" s="220">
        <v>3</v>
      </c>
      <c r="M59" s="220"/>
      <c r="N59" s="221" t="str">
        <f>Z12</f>
        <v>ATSV</v>
      </c>
      <c r="O59" s="221"/>
      <c r="P59" s="221"/>
      <c r="Q59" s="146" t="s">
        <v>30</v>
      </c>
      <c r="R59" s="221" t="str">
        <f>Z13</f>
        <v>WSV</v>
      </c>
      <c r="S59" s="221"/>
      <c r="T59" s="221"/>
      <c r="V59" s="266"/>
      <c r="W59" s="266"/>
      <c r="X59" s="153" t="s">
        <v>31</v>
      </c>
      <c r="Y59" s="250"/>
      <c r="Z59" s="250"/>
      <c r="AB59" s="238" t="s">
        <v>116</v>
      </c>
      <c r="AC59" s="238"/>
      <c r="AD59" s="238"/>
      <c r="AE59" s="150" t="s">
        <v>30</v>
      </c>
      <c r="AF59" s="221" t="s">
        <v>146</v>
      </c>
      <c r="AG59" s="221"/>
      <c r="AH59" s="221"/>
      <c r="AI59" s="111"/>
      <c r="AJ59" s="111"/>
      <c r="AK59" s="241" t="s">
        <v>116</v>
      </c>
      <c r="AL59" s="241"/>
      <c r="AM59" s="241"/>
      <c r="AO59" s="109"/>
      <c r="AP59" s="109"/>
      <c r="AQ59" s="1" t="str">
        <f t="shared" si="1"/>
        <v>ATSVWSV</v>
      </c>
      <c r="AR59" s="1">
        <f t="shared" si="2"/>
        <v>0</v>
      </c>
      <c r="AS59" s="1">
        <f t="shared" si="3"/>
        <v>0</v>
      </c>
      <c r="AV59" s="1"/>
    </row>
    <row r="60" spans="1:50" x14ac:dyDescent="0.25">
      <c r="V60" s="164"/>
      <c r="W60" s="164"/>
      <c r="X60" s="164"/>
      <c r="Y60" s="164"/>
      <c r="Z60" s="164"/>
      <c r="AB60" s="158"/>
      <c r="AC60" s="158"/>
      <c r="AD60" s="158"/>
      <c r="AE60" s="158"/>
      <c r="AF60" s="158"/>
      <c r="AG60" s="158"/>
      <c r="AH60" s="158"/>
      <c r="AT60"/>
      <c r="AU60"/>
    </row>
    <row r="61" spans="1:50" x14ac:dyDescent="0.25">
      <c r="V61" s="164"/>
      <c r="W61" s="164"/>
      <c r="X61" s="164"/>
      <c r="Y61" s="164"/>
      <c r="Z61" s="164"/>
      <c r="AB61" s="158"/>
      <c r="AC61" s="158"/>
      <c r="AD61" s="158"/>
      <c r="AE61" s="158"/>
      <c r="AF61" s="158"/>
      <c r="AG61" s="158"/>
      <c r="AH61" s="158"/>
      <c r="AN61" s="103" t="str">
        <f>$AN$15</f>
        <v>Version 4 - HAPI hat zurückgezogen: Stand 18.06.2026</v>
      </c>
      <c r="AU61"/>
    </row>
    <row r="62" spans="1:50" x14ac:dyDescent="0.25">
      <c r="V62" s="164"/>
      <c r="W62" s="164"/>
      <c r="X62" s="164"/>
      <c r="Y62" s="164"/>
      <c r="Z62" s="164"/>
      <c r="AB62" s="158"/>
      <c r="AC62" s="158"/>
      <c r="AD62" s="158"/>
      <c r="AE62" s="158"/>
      <c r="AF62" s="158"/>
      <c r="AG62" s="158"/>
      <c r="AH62" s="158"/>
      <c r="AI62" s="211" t="s">
        <v>19</v>
      </c>
      <c r="AJ62" s="212"/>
      <c r="AK62" s="212"/>
      <c r="AL62" s="212"/>
      <c r="AM62" s="212"/>
      <c r="AN62" s="212"/>
      <c r="AO62" s="212"/>
      <c r="AT62"/>
      <c r="AU62"/>
    </row>
    <row r="63" spans="1:50" x14ac:dyDescent="0.25">
      <c r="A63" s="213" t="s">
        <v>20</v>
      </c>
      <c r="B63" s="213"/>
      <c r="C63" s="213"/>
      <c r="D63" s="214" t="s">
        <v>21</v>
      </c>
      <c r="E63" s="214"/>
      <c r="F63" s="215" t="s">
        <v>22</v>
      </c>
      <c r="G63" s="215"/>
      <c r="H63" s="215"/>
      <c r="I63" s="213" t="s">
        <v>23</v>
      </c>
      <c r="J63" s="213"/>
      <c r="K63" s="213"/>
      <c r="L63" s="213" t="s">
        <v>24</v>
      </c>
      <c r="M63" s="213"/>
      <c r="N63" s="213" t="s">
        <v>25</v>
      </c>
      <c r="O63" s="213"/>
      <c r="P63" s="213"/>
      <c r="Q63" s="213"/>
      <c r="R63" s="213"/>
      <c r="S63" s="213"/>
      <c r="T63" s="213"/>
      <c r="U63" s="4"/>
      <c r="V63" s="279" t="s">
        <v>26</v>
      </c>
      <c r="W63" s="279"/>
      <c r="X63" s="279"/>
      <c r="Y63" s="279"/>
      <c r="Z63" s="279"/>
      <c r="AA63" s="4"/>
      <c r="AB63" s="213" t="s">
        <v>27</v>
      </c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T63"/>
      <c r="AU63"/>
    </row>
    <row r="64" spans="1:50" customFormat="1" x14ac:dyDescent="0.25">
      <c r="A64" s="217" t="str">
        <f t="shared" si="0"/>
        <v>M14-1</v>
      </c>
      <c r="B64" s="217"/>
      <c r="C64" s="217"/>
      <c r="D64" s="218">
        <v>31</v>
      </c>
      <c r="E64" s="218"/>
      <c r="F64" s="218" t="s">
        <v>28</v>
      </c>
      <c r="G64" s="218"/>
      <c r="H64" s="218"/>
      <c r="I64" s="219" t="s">
        <v>185</v>
      </c>
      <c r="J64" s="219"/>
      <c r="K64" s="219"/>
      <c r="L64" s="220">
        <v>1</v>
      </c>
      <c r="M64" s="220"/>
      <c r="N64" s="221" t="str">
        <f>B12</f>
        <v>SCAL</v>
      </c>
      <c r="O64" s="221"/>
      <c r="P64" s="221"/>
      <c r="Q64" s="146" t="s">
        <v>30</v>
      </c>
      <c r="R64" s="221" t="str">
        <f>B13</f>
        <v>ALTO</v>
      </c>
      <c r="S64" s="221"/>
      <c r="T64" s="221"/>
      <c r="V64" s="266"/>
      <c r="W64" s="266"/>
      <c r="X64" s="153" t="s">
        <v>31</v>
      </c>
      <c r="Y64" s="250"/>
      <c r="Z64" s="250"/>
      <c r="AB64" s="238" t="s">
        <v>117</v>
      </c>
      <c r="AC64" s="238"/>
      <c r="AD64" s="238"/>
      <c r="AE64" s="150" t="s">
        <v>30</v>
      </c>
      <c r="AF64" s="221" t="s">
        <v>116</v>
      </c>
      <c r="AG64" s="221"/>
      <c r="AH64" s="221"/>
      <c r="AI64" s="111"/>
      <c r="AJ64" s="111"/>
      <c r="AK64" s="218" t="str">
        <f>N57</f>
        <v>BSV</v>
      </c>
      <c r="AL64" s="218"/>
      <c r="AM64" s="218"/>
      <c r="AO64" s="109"/>
      <c r="AP64" s="109"/>
      <c r="AQ64" s="1" t="str">
        <f t="shared" si="1"/>
        <v>SCALALTO</v>
      </c>
      <c r="AR64" s="1">
        <f t="shared" si="2"/>
        <v>0</v>
      </c>
      <c r="AS64" s="1">
        <f t="shared" si="3"/>
        <v>0</v>
      </c>
      <c r="AU64" s="1"/>
      <c r="AV64" s="1"/>
    </row>
    <row r="65" spans="1:55" customFormat="1" x14ac:dyDescent="0.25">
      <c r="A65" s="217" t="str">
        <f t="shared" si="0"/>
        <v>M14-1</v>
      </c>
      <c r="B65" s="217"/>
      <c r="C65" s="217"/>
      <c r="D65" s="218">
        <v>32</v>
      </c>
      <c r="E65" s="218"/>
      <c r="F65" s="218" t="s">
        <v>28</v>
      </c>
      <c r="G65" s="218"/>
      <c r="H65" s="218"/>
      <c r="I65" s="219" t="s">
        <v>185</v>
      </c>
      <c r="J65" s="219"/>
      <c r="K65" s="219"/>
      <c r="L65" s="220">
        <v>2</v>
      </c>
      <c r="M65" s="220"/>
      <c r="N65" s="221" t="str">
        <f>B14</f>
        <v>TURA</v>
      </c>
      <c r="O65" s="221"/>
      <c r="P65" s="221"/>
      <c r="Q65" s="146" t="s">
        <v>30</v>
      </c>
      <c r="R65" s="221" t="str">
        <f>B10</f>
        <v>TOWE</v>
      </c>
      <c r="S65" s="221"/>
      <c r="T65" s="221"/>
      <c r="V65" s="266"/>
      <c r="W65" s="266"/>
      <c r="X65" s="153" t="s">
        <v>31</v>
      </c>
      <c r="Y65" s="250"/>
      <c r="Z65" s="250"/>
      <c r="AB65" s="242" t="s">
        <v>150</v>
      </c>
      <c r="AC65" s="242"/>
      <c r="AD65" s="242"/>
      <c r="AE65" s="133" t="s">
        <v>30</v>
      </c>
      <c r="AF65" s="243" t="s">
        <v>146</v>
      </c>
      <c r="AG65" s="243"/>
      <c r="AH65" s="243"/>
      <c r="AI65" s="111"/>
      <c r="AJ65" s="111"/>
      <c r="AK65" s="218" t="str">
        <f>R58</f>
        <v>ETV</v>
      </c>
      <c r="AL65" s="218"/>
      <c r="AM65" s="218"/>
      <c r="AO65" s="109"/>
      <c r="AP65" s="109"/>
      <c r="AQ65" s="1" t="str">
        <f t="shared" si="1"/>
        <v>TURATOWE</v>
      </c>
      <c r="AR65" s="1">
        <f t="shared" si="2"/>
        <v>0</v>
      </c>
      <c r="AS65" s="1">
        <f t="shared" si="3"/>
        <v>0</v>
      </c>
      <c r="AT65" s="1"/>
      <c r="AU65" s="1"/>
      <c r="AV65" s="1"/>
    </row>
    <row r="66" spans="1:55" customFormat="1" x14ac:dyDescent="0.25">
      <c r="A66" s="265" t="str">
        <f t="shared" si="0"/>
        <v>M14-1</v>
      </c>
      <c r="B66" s="265"/>
      <c r="C66" s="265"/>
      <c r="D66" s="197">
        <v>33</v>
      </c>
      <c r="E66" s="197"/>
      <c r="F66" s="197" t="s">
        <v>29</v>
      </c>
      <c r="G66" s="197"/>
      <c r="H66" s="197"/>
      <c r="I66" s="210" t="s">
        <v>185</v>
      </c>
      <c r="J66" s="210"/>
      <c r="K66" s="210"/>
      <c r="L66" s="251">
        <v>3</v>
      </c>
      <c r="M66" s="251"/>
      <c r="N66" s="209" t="str">
        <f>R12</f>
        <v>HAHI</v>
      </c>
      <c r="O66" s="209"/>
      <c r="P66" s="209"/>
      <c r="Q66" s="151" t="s">
        <v>30</v>
      </c>
      <c r="R66" s="209" t="str">
        <f>R13</f>
        <v>HAPI</v>
      </c>
      <c r="S66" s="209"/>
      <c r="T66" s="209"/>
      <c r="V66" s="266"/>
      <c r="W66" s="266"/>
      <c r="X66" s="153" t="s">
        <v>31</v>
      </c>
      <c r="Y66" s="250"/>
      <c r="Z66" s="250"/>
      <c r="AB66" s="208" t="s">
        <v>150</v>
      </c>
      <c r="AC66" s="208"/>
      <c r="AD66" s="208"/>
      <c r="AE66" s="151" t="s">
        <v>30</v>
      </c>
      <c r="AF66" s="209" t="s">
        <v>146</v>
      </c>
      <c r="AG66" s="209"/>
      <c r="AH66" s="209"/>
      <c r="AI66" s="157"/>
      <c r="AJ66" s="157"/>
      <c r="AK66" s="197" t="str">
        <f>R59</f>
        <v>WSV</v>
      </c>
      <c r="AL66" s="197"/>
      <c r="AM66" s="197"/>
      <c r="AO66" s="109"/>
      <c r="AP66" s="109"/>
      <c r="AQ66" s="1" t="str">
        <f t="shared" si="1"/>
        <v>HAHIHAPI</v>
      </c>
      <c r="AR66" s="1">
        <f t="shared" si="2"/>
        <v>0</v>
      </c>
      <c r="AS66" s="1">
        <f t="shared" si="3"/>
        <v>0</v>
      </c>
      <c r="AT66" s="1"/>
      <c r="AU66" s="1"/>
      <c r="AV66" s="1"/>
    </row>
    <row r="67" spans="1:55" customFormat="1" x14ac:dyDescent="0.25">
      <c r="A67" s="217" t="str">
        <f t="shared" si="0"/>
        <v>M14-1</v>
      </c>
      <c r="B67" s="217"/>
      <c r="C67" s="217"/>
      <c r="D67" s="218">
        <v>34</v>
      </c>
      <c r="E67" s="218"/>
      <c r="F67" s="218" t="s">
        <v>29</v>
      </c>
      <c r="G67" s="218"/>
      <c r="H67" s="218"/>
      <c r="I67" s="219" t="s">
        <v>186</v>
      </c>
      <c r="J67" s="219"/>
      <c r="K67" s="219"/>
      <c r="L67" s="220">
        <v>1</v>
      </c>
      <c r="M67" s="220"/>
      <c r="N67" s="221" t="str">
        <f>R14</f>
        <v>BWB</v>
      </c>
      <c r="O67" s="221"/>
      <c r="P67" s="221"/>
      <c r="Q67" s="146" t="s">
        <v>30</v>
      </c>
      <c r="R67" s="221" t="str">
        <f>R10</f>
        <v>BCH</v>
      </c>
      <c r="S67" s="221"/>
      <c r="T67" s="221"/>
      <c r="V67" s="266"/>
      <c r="W67" s="266"/>
      <c r="X67" s="153" t="s">
        <v>31</v>
      </c>
      <c r="Y67" s="250"/>
      <c r="Z67" s="250"/>
      <c r="AB67" s="238" t="s">
        <v>150</v>
      </c>
      <c r="AC67" s="238"/>
      <c r="AD67" s="238"/>
      <c r="AE67" s="150" t="s">
        <v>30</v>
      </c>
      <c r="AF67" s="221" t="s">
        <v>149</v>
      </c>
      <c r="AG67" s="221"/>
      <c r="AH67" s="221"/>
      <c r="AI67" s="111"/>
      <c r="AJ67" s="111"/>
      <c r="AK67" s="218" t="str">
        <f>R64</f>
        <v>ALTO</v>
      </c>
      <c r="AL67" s="218"/>
      <c r="AM67" s="218"/>
      <c r="AO67" s="109"/>
      <c r="AP67" s="109"/>
      <c r="AQ67" s="1" t="str">
        <f t="shared" si="1"/>
        <v>BWBBCH</v>
      </c>
      <c r="AR67" s="1">
        <f t="shared" si="2"/>
        <v>0</v>
      </c>
      <c r="AS67" s="1">
        <f t="shared" si="3"/>
        <v>0</v>
      </c>
      <c r="AV67" s="1"/>
    </row>
    <row r="68" spans="1:55" customFormat="1" x14ac:dyDescent="0.25">
      <c r="A68" s="217" t="str">
        <f t="shared" si="0"/>
        <v>M14-1</v>
      </c>
      <c r="B68" s="217"/>
      <c r="C68" s="217"/>
      <c r="D68" s="218">
        <v>35</v>
      </c>
      <c r="E68" s="218"/>
      <c r="F68" s="218" t="s">
        <v>34</v>
      </c>
      <c r="G68" s="218"/>
      <c r="H68" s="218"/>
      <c r="I68" s="219" t="s">
        <v>186</v>
      </c>
      <c r="J68" s="219"/>
      <c r="K68" s="219"/>
      <c r="L68" s="220">
        <v>2</v>
      </c>
      <c r="M68" s="220"/>
      <c r="N68" s="221" t="str">
        <f>J12</f>
        <v>NTSV</v>
      </c>
      <c r="O68" s="221"/>
      <c r="P68" s="221"/>
      <c r="Q68" s="146" t="s">
        <v>30</v>
      </c>
      <c r="R68" s="221" t="str">
        <f>J13</f>
        <v>OTT</v>
      </c>
      <c r="S68" s="221"/>
      <c r="T68" s="221"/>
      <c r="V68" s="266"/>
      <c r="W68" s="266"/>
      <c r="X68" s="153" t="s">
        <v>31</v>
      </c>
      <c r="Y68" s="250"/>
      <c r="Z68" s="250"/>
      <c r="AB68" s="238" t="s">
        <v>146</v>
      </c>
      <c r="AC68" s="238"/>
      <c r="AD68" s="238"/>
      <c r="AE68" s="150" t="s">
        <v>30</v>
      </c>
      <c r="AF68" s="221" t="s">
        <v>117</v>
      </c>
      <c r="AG68" s="221"/>
      <c r="AH68" s="221"/>
      <c r="AI68" s="111"/>
      <c r="AJ68" s="111"/>
      <c r="AK68" s="218" t="str">
        <f>R65</f>
        <v>TOWE</v>
      </c>
      <c r="AL68" s="218"/>
      <c r="AM68" s="218"/>
      <c r="AO68" s="109"/>
      <c r="AP68" s="109"/>
      <c r="AQ68" s="1" t="str">
        <f t="shared" si="1"/>
        <v>NTSVOTT</v>
      </c>
      <c r="AR68" s="1">
        <f t="shared" si="2"/>
        <v>0</v>
      </c>
      <c r="AS68" s="1">
        <f t="shared" si="3"/>
        <v>0</v>
      </c>
      <c r="AT68" s="1"/>
      <c r="AV68" s="1"/>
    </row>
    <row r="69" spans="1:55" customFormat="1" x14ac:dyDescent="0.25">
      <c r="A69" s="217" t="str">
        <f t="shared" si="0"/>
        <v>M14-1</v>
      </c>
      <c r="B69" s="217"/>
      <c r="C69" s="217"/>
      <c r="D69" s="218">
        <v>36</v>
      </c>
      <c r="E69" s="218"/>
      <c r="F69" s="218" t="s">
        <v>34</v>
      </c>
      <c r="G69" s="218"/>
      <c r="H69" s="218"/>
      <c r="I69" s="263" t="s">
        <v>185</v>
      </c>
      <c r="J69" s="263"/>
      <c r="K69" s="263"/>
      <c r="L69" s="220">
        <v>3</v>
      </c>
      <c r="M69" s="220"/>
      <c r="N69" s="221" t="str">
        <f>J14</f>
        <v>ETV2</v>
      </c>
      <c r="O69" s="221"/>
      <c r="P69" s="221"/>
      <c r="Q69" s="150" t="s">
        <v>30</v>
      </c>
      <c r="R69" s="221" t="str">
        <f>J10</f>
        <v>BSV</v>
      </c>
      <c r="S69" s="221"/>
      <c r="T69" s="221"/>
      <c r="V69" s="266"/>
      <c r="W69" s="266"/>
      <c r="X69" s="153" t="s">
        <v>31</v>
      </c>
      <c r="Y69" s="250"/>
      <c r="Z69" s="250"/>
      <c r="AB69" s="242" t="s">
        <v>149</v>
      </c>
      <c r="AC69" s="242"/>
      <c r="AD69" s="242"/>
      <c r="AE69" s="133" t="s">
        <v>30</v>
      </c>
      <c r="AF69" s="243" t="s">
        <v>151</v>
      </c>
      <c r="AG69" s="243"/>
      <c r="AH69" s="243"/>
      <c r="AI69" s="111"/>
      <c r="AJ69" s="111"/>
      <c r="AK69" s="241" t="s">
        <v>110</v>
      </c>
      <c r="AL69" s="241"/>
      <c r="AM69" s="241"/>
      <c r="AO69" s="109"/>
      <c r="AP69" s="109"/>
      <c r="AQ69" s="1" t="str">
        <f t="shared" si="1"/>
        <v>ETV2BSV</v>
      </c>
      <c r="AR69" s="1">
        <f t="shared" si="2"/>
        <v>0</v>
      </c>
      <c r="AS69" s="1">
        <f t="shared" si="3"/>
        <v>0</v>
      </c>
      <c r="AT69" s="1"/>
      <c r="AV69" s="1"/>
    </row>
    <row r="70" spans="1:55" x14ac:dyDescent="0.25">
      <c r="AQ70" s="1" t="str">
        <f t="shared" ref="AQ70:AQ75" si="5">R18&amp;N18</f>
        <v>SCALBGW</v>
      </c>
      <c r="AR70" s="1">
        <f t="shared" ref="AR70:AR75" si="6">Y18</f>
        <v>0</v>
      </c>
      <c r="AS70" s="1">
        <f t="shared" ref="AS70:AS75" si="7">V18</f>
        <v>0</v>
      </c>
    </row>
    <row r="71" spans="1:55" customFormat="1" hidden="1" x14ac:dyDescent="0.25">
      <c r="A71" s="244" t="str">
        <f>B9</f>
        <v>Gruppe A</v>
      </c>
      <c r="B71" s="244"/>
      <c r="C71" s="244"/>
      <c r="D71" s="244"/>
      <c r="E71" s="245" t="str">
        <f>B72</f>
        <v>TOWE</v>
      </c>
      <c r="F71" s="245"/>
      <c r="G71" s="245"/>
      <c r="H71" s="245"/>
      <c r="I71" s="245" t="str">
        <f>B73</f>
        <v>BGW</v>
      </c>
      <c r="J71" s="245"/>
      <c r="K71" s="245"/>
      <c r="L71" s="245"/>
      <c r="M71" s="245" t="str">
        <f>B74</f>
        <v>SCAL</v>
      </c>
      <c r="N71" s="245"/>
      <c r="O71" s="245"/>
      <c r="P71" s="245"/>
      <c r="Q71" s="245" t="str">
        <f>B75</f>
        <v>ALTO</v>
      </c>
      <c r="R71" s="245"/>
      <c r="S71" s="245"/>
      <c r="T71" s="245"/>
      <c r="U71" s="245" t="str">
        <f>B76</f>
        <v>TURA</v>
      </c>
      <c r="V71" s="245"/>
      <c r="W71" s="245"/>
      <c r="X71" s="245"/>
      <c r="Y71" s="246" t="s">
        <v>36</v>
      </c>
      <c r="Z71" s="246"/>
      <c r="AA71" s="246"/>
      <c r="AB71" s="246"/>
      <c r="AC71" s="247" t="s">
        <v>37</v>
      </c>
      <c r="AD71" s="247"/>
      <c r="AE71" s="247"/>
      <c r="AF71" s="247"/>
      <c r="AG71" s="248" t="s">
        <v>38</v>
      </c>
      <c r="AH71" s="249"/>
      <c r="AI71" s="111"/>
      <c r="AJ71" s="111"/>
      <c r="AK71" s="111"/>
      <c r="AL71" s="111"/>
      <c r="AM71" s="111"/>
      <c r="AN71" s="111"/>
      <c r="AO71" s="109"/>
      <c r="AP71" s="109"/>
      <c r="AQ71" s="1" t="str">
        <f t="shared" si="5"/>
        <v>TURAALTO</v>
      </c>
      <c r="AR71" s="1">
        <f t="shared" si="6"/>
        <v>0</v>
      </c>
      <c r="AS71" s="1">
        <f t="shared" si="7"/>
        <v>0</v>
      </c>
    </row>
    <row r="72" spans="1:55" customFormat="1" hidden="1" x14ac:dyDescent="0.25">
      <c r="A72" s="113" t="s">
        <v>44</v>
      </c>
      <c r="B72" s="252" t="str">
        <f>B10</f>
        <v>TOWE</v>
      </c>
      <c r="C72" s="252"/>
      <c r="D72" s="252"/>
      <c r="E72" s="254" t="s">
        <v>39</v>
      </c>
      <c r="F72" s="255"/>
      <c r="G72" s="256" t="s">
        <v>39</v>
      </c>
      <c r="H72" s="257"/>
      <c r="I72" s="258">
        <f>V50</f>
        <v>0</v>
      </c>
      <c r="J72" s="259"/>
      <c r="K72" s="257">
        <f>Y50</f>
        <v>0</v>
      </c>
      <c r="L72" s="260"/>
      <c r="M72" s="258">
        <f>Y38</f>
        <v>0</v>
      </c>
      <c r="N72" s="259"/>
      <c r="O72" s="257">
        <f>V38</f>
        <v>0</v>
      </c>
      <c r="P72" s="260"/>
      <c r="Q72" s="258">
        <f>V27</f>
        <v>0</v>
      </c>
      <c r="R72" s="259"/>
      <c r="S72" s="257">
        <f>Y27</f>
        <v>0</v>
      </c>
      <c r="T72" s="260"/>
      <c r="U72" s="258">
        <f>Y65</f>
        <v>0</v>
      </c>
      <c r="V72" s="259"/>
      <c r="W72" s="257">
        <f>V65</f>
        <v>0</v>
      </c>
      <c r="X72" s="260"/>
      <c r="Y72" s="258">
        <f>+I72+M72+Q72+U72</f>
        <v>0</v>
      </c>
      <c r="Z72" s="259"/>
      <c r="AA72" s="257">
        <f>+K72+O72+S72+W72</f>
        <v>0</v>
      </c>
      <c r="AB72" s="260"/>
      <c r="AC72" s="258">
        <f>IF(I72&gt;K72,2)+IF(M72&gt;O72,2)+IF(Q72&gt;S72,2)+IF(U72&gt;W72,2)</f>
        <v>0</v>
      </c>
      <c r="AD72" s="259"/>
      <c r="AE72" s="257">
        <f>IF(I72&lt;K72,2)+IF(M72&lt;O72,2)+IF(Q72&lt;S72,2)+IF(U72&lt;W72,2)</f>
        <v>0</v>
      </c>
      <c r="AF72" s="260"/>
      <c r="AG72" s="261"/>
      <c r="AH72" s="262"/>
      <c r="AI72" s="111"/>
      <c r="AJ72" s="1"/>
      <c r="AK72" s="1"/>
      <c r="AL72" s="1"/>
      <c r="AM72" s="1"/>
      <c r="AN72" s="111"/>
      <c r="AO72" s="109"/>
      <c r="AP72" s="109"/>
      <c r="AQ72" s="1" t="str">
        <f t="shared" si="5"/>
        <v>HAPIBCH</v>
      </c>
      <c r="AR72" s="1">
        <f t="shared" si="6"/>
        <v>0</v>
      </c>
      <c r="AS72" s="1">
        <f t="shared" si="7"/>
        <v>0</v>
      </c>
      <c r="AU72" s="1"/>
      <c r="AZ72" s="111" t="s">
        <v>132</v>
      </c>
      <c r="BB72" s="118" t="str">
        <f xml:space="preserve">
IF(AG72=1,B72,
IF(AG73=1,B73,
IF(AG74=1,B74,
IF(AG75=1,B75,
IF(AG76=1,B76,
"")))))</f>
        <v/>
      </c>
      <c r="BC72" s="111"/>
    </row>
    <row r="73" spans="1:55" customFormat="1" hidden="1" x14ac:dyDescent="0.25">
      <c r="A73" s="113" t="s">
        <v>45</v>
      </c>
      <c r="B73" s="252" t="str">
        <f>B11</f>
        <v>BGW</v>
      </c>
      <c r="C73" s="252"/>
      <c r="D73" s="252"/>
      <c r="E73" s="253" t="str">
        <f>CONCATENATE(I50,"-",L50)</f>
        <v>15:50-3</v>
      </c>
      <c r="F73" s="253"/>
      <c r="G73" s="253"/>
      <c r="H73" s="253"/>
      <c r="I73" s="254" t="s">
        <v>39</v>
      </c>
      <c r="J73" s="255"/>
      <c r="K73" s="256" t="s">
        <v>39</v>
      </c>
      <c r="L73" s="257"/>
      <c r="M73" s="258">
        <f>V18</f>
        <v>0</v>
      </c>
      <c r="N73" s="259"/>
      <c r="O73" s="257">
        <f>Y18</f>
        <v>0</v>
      </c>
      <c r="P73" s="260"/>
      <c r="Q73" s="258">
        <f>Y39</f>
        <v>0</v>
      </c>
      <c r="R73" s="259"/>
      <c r="S73" s="257">
        <f>V39</f>
        <v>0</v>
      </c>
      <c r="T73" s="260"/>
      <c r="U73" s="258">
        <f>V29</f>
        <v>0</v>
      </c>
      <c r="V73" s="259"/>
      <c r="W73" s="257">
        <f>Y29</f>
        <v>0</v>
      </c>
      <c r="X73" s="260"/>
      <c r="Y73" s="258">
        <f>K72+M73+Q73+U73</f>
        <v>0</v>
      </c>
      <c r="Z73" s="259"/>
      <c r="AA73" s="257">
        <f>I72+O73+S73+W73</f>
        <v>0</v>
      </c>
      <c r="AB73" s="260"/>
      <c r="AC73" s="258">
        <f>IF(K72&gt;I72,2)+IF(M73&gt;O73,2)+IF(Q73&gt;S73,2)+IF(U73&gt;W73,2)</f>
        <v>0</v>
      </c>
      <c r="AD73" s="259"/>
      <c r="AE73" s="257">
        <f>IF(K72&lt;I72,2)+IF(M73&lt;O73,2)+IF(Q73&lt;S73,2)+IF(U73&lt;W73,2)</f>
        <v>0</v>
      </c>
      <c r="AF73" s="260"/>
      <c r="AG73" s="261"/>
      <c r="AH73" s="262"/>
      <c r="AI73" s="111"/>
      <c r="AJ73" s="1"/>
      <c r="AK73" s="1"/>
      <c r="AL73" s="1"/>
      <c r="AM73" s="1"/>
      <c r="AN73" s="111"/>
      <c r="AO73" s="109"/>
      <c r="AP73" s="109"/>
      <c r="AQ73" s="1" t="str">
        <f t="shared" si="5"/>
        <v>BWBRIST</v>
      </c>
      <c r="AR73" s="1">
        <f t="shared" si="6"/>
        <v>0</v>
      </c>
      <c r="AS73" s="1">
        <f t="shared" si="7"/>
        <v>0</v>
      </c>
      <c r="AT73" s="1"/>
      <c r="AU73" s="1"/>
      <c r="AZ73" s="111" t="s">
        <v>11</v>
      </c>
      <c r="BB73" s="119" t="str">
        <f xml:space="preserve">
IF(AG72=2,B72,
IF(AG73=2,B73,
IF(AG74=2,B74,
IF(AG75=2,B75,
IF(AG76=2,B76,
"")))))</f>
        <v/>
      </c>
    </row>
    <row r="74" spans="1:55" customFormat="1" hidden="1" x14ac:dyDescent="0.25">
      <c r="A74" s="113" t="s">
        <v>46</v>
      </c>
      <c r="B74" s="252" t="str">
        <f>B12</f>
        <v>SCAL</v>
      </c>
      <c r="C74" s="252"/>
      <c r="D74" s="252"/>
      <c r="E74" s="253" t="str">
        <f>CONCATENATE(I38,"-",L38)</f>
        <v>13:20-3</v>
      </c>
      <c r="F74" s="253"/>
      <c r="G74" s="253"/>
      <c r="H74" s="253"/>
      <c r="I74" s="253" t="str">
        <f>CONCATENATE(I18,"-",L18)</f>
        <v>10:00-1</v>
      </c>
      <c r="J74" s="253"/>
      <c r="K74" s="253"/>
      <c r="L74" s="253"/>
      <c r="M74" s="254" t="s">
        <v>39</v>
      </c>
      <c r="N74" s="255"/>
      <c r="O74" s="256" t="s">
        <v>39</v>
      </c>
      <c r="P74" s="257"/>
      <c r="Q74" s="258">
        <f>V64</f>
        <v>0</v>
      </c>
      <c r="R74" s="259"/>
      <c r="S74" s="257">
        <f>Y64</f>
        <v>0</v>
      </c>
      <c r="T74" s="260"/>
      <c r="U74" s="258">
        <f>Y49</f>
        <v>0</v>
      </c>
      <c r="V74" s="259"/>
      <c r="W74" s="257">
        <f>V49</f>
        <v>0</v>
      </c>
      <c r="X74" s="260"/>
      <c r="Y74" s="258">
        <f>O72+O73+Q74+U74</f>
        <v>0</v>
      </c>
      <c r="Z74" s="259"/>
      <c r="AA74" s="257">
        <f>M72+M73+S74+W74</f>
        <v>0</v>
      </c>
      <c r="AB74" s="260"/>
      <c r="AC74" s="258">
        <f>IF(O72&gt;M72,2)+IF(M73&lt;O73,2)+IF(Q74&gt;S74,2)+IF(U74&gt;W74,2)</f>
        <v>0</v>
      </c>
      <c r="AD74" s="259"/>
      <c r="AE74" s="257">
        <f>IF(O72&lt;M72,2)+IF(M73&gt;O73,2)+IF(Q74&lt;S74,2)+IF(U74&lt;W74,2)</f>
        <v>0</v>
      </c>
      <c r="AF74" s="260"/>
      <c r="AG74" s="261"/>
      <c r="AH74" s="262"/>
      <c r="AI74" s="111"/>
      <c r="AJ74" s="1"/>
      <c r="AK74" s="1"/>
      <c r="AL74" s="1"/>
      <c r="AM74" s="1"/>
      <c r="AN74" s="111"/>
      <c r="AO74" s="109"/>
      <c r="AP74" s="109"/>
      <c r="AQ74" s="1" t="str">
        <f t="shared" si="5"/>
        <v>BSVNTSV</v>
      </c>
      <c r="AR74" s="1">
        <f t="shared" si="6"/>
        <v>0</v>
      </c>
      <c r="AS74" s="1">
        <f t="shared" si="7"/>
        <v>0</v>
      </c>
      <c r="AT74" s="1"/>
      <c r="AU74" s="1"/>
      <c r="AZ74" s="111" t="s">
        <v>15</v>
      </c>
      <c r="BB74" s="118" t="str">
        <f xml:space="preserve">
IF(AG72=3,B72,
IF(AG73=3,B73,
IF(AG74=3,B74,
IF(AG75=3,B75,
IF(AG76=3,B76,
"")))))</f>
        <v/>
      </c>
      <c r="BC74" s="111"/>
    </row>
    <row r="75" spans="1:55" customFormat="1" hidden="1" x14ac:dyDescent="0.25">
      <c r="A75" s="113" t="s">
        <v>47</v>
      </c>
      <c r="B75" s="252" t="str">
        <f>B13</f>
        <v>ALTO</v>
      </c>
      <c r="C75" s="252"/>
      <c r="D75" s="252"/>
      <c r="E75" s="253" t="str">
        <f>CONCATENATE(I27,"-",L27)</f>
        <v>11:40-1</v>
      </c>
      <c r="F75" s="253"/>
      <c r="G75" s="253"/>
      <c r="H75" s="253"/>
      <c r="I75" s="253" t="str">
        <f>CONCATENATE(I39,"-",L39)</f>
        <v>14:10-1</v>
      </c>
      <c r="J75" s="253"/>
      <c r="K75" s="253"/>
      <c r="L75" s="253"/>
      <c r="M75" s="253" t="str">
        <f>CONCATENATE(I64,"-",L64)</f>
        <v>18:20-1</v>
      </c>
      <c r="N75" s="253"/>
      <c r="O75" s="253"/>
      <c r="P75" s="253"/>
      <c r="Q75" s="254" t="s">
        <v>39</v>
      </c>
      <c r="R75" s="255"/>
      <c r="S75" s="256" t="s">
        <v>39</v>
      </c>
      <c r="T75" s="257"/>
      <c r="U75" s="258">
        <f>V19</f>
        <v>0</v>
      </c>
      <c r="V75" s="259"/>
      <c r="W75" s="257">
        <f>Y19</f>
        <v>0</v>
      </c>
      <c r="X75" s="260"/>
      <c r="Y75" s="258">
        <f>S72+S73+S74+U75</f>
        <v>0</v>
      </c>
      <c r="Z75" s="259"/>
      <c r="AA75" s="257">
        <f>Q72+Q73+Q74+W75</f>
        <v>0</v>
      </c>
      <c r="AB75" s="260"/>
      <c r="AC75" s="258">
        <f>IF(S72&gt;Q72,2)+IF(S73&gt;Q73,2)+IF(S74&gt;Q74,2)+IF(U75&gt;W75,2)</f>
        <v>0</v>
      </c>
      <c r="AD75" s="259"/>
      <c r="AE75" s="257">
        <f>IF(S72&lt;Q72,2)+IF(S73&lt;Q73,2)+IF(S74&lt;Q74,2)+IF(U75&lt;W75,2)</f>
        <v>0</v>
      </c>
      <c r="AF75" s="260"/>
      <c r="AG75" s="261"/>
      <c r="AH75" s="262"/>
      <c r="AI75" s="111"/>
      <c r="AJ75" s="1"/>
      <c r="AK75" s="1"/>
      <c r="AL75" s="1"/>
      <c r="AM75" s="1"/>
      <c r="AN75" s="111"/>
      <c r="AO75" s="109"/>
      <c r="AP75" s="109"/>
      <c r="AQ75" s="1" t="str">
        <f t="shared" si="5"/>
        <v>MTVLOTT</v>
      </c>
      <c r="AR75" s="1">
        <f t="shared" si="6"/>
        <v>0</v>
      </c>
      <c r="AS75" s="1">
        <f t="shared" si="7"/>
        <v>0</v>
      </c>
      <c r="AU75" s="1"/>
      <c r="AZ75" s="111" t="s">
        <v>133</v>
      </c>
      <c r="BB75" s="118" t="str">
        <f xml:space="preserve">
IF(AG72=4,B72,
IF(AG73=4,B73,
IF(AG74=4,B74,
IF(AG75=4,B75,
IF(AG76=4,B76,
"")))))</f>
        <v/>
      </c>
      <c r="BC75" s="111"/>
    </row>
    <row r="76" spans="1:55" s="111" customFormat="1" hidden="1" x14ac:dyDescent="0.25">
      <c r="A76" s="113" t="s">
        <v>48</v>
      </c>
      <c r="B76" s="252" t="str">
        <f>B14</f>
        <v>TURA</v>
      </c>
      <c r="C76" s="252"/>
      <c r="D76" s="252"/>
      <c r="E76" s="253" t="str">
        <f>CONCATENATE(I65,"-",L65)</f>
        <v>18:20-2</v>
      </c>
      <c r="F76" s="253"/>
      <c r="G76" s="253"/>
      <c r="H76" s="253"/>
      <c r="I76" s="253" t="str">
        <f>CONCATENATE(I29,"-",L29)</f>
        <v>11:40-3</v>
      </c>
      <c r="J76" s="253"/>
      <c r="K76" s="253"/>
      <c r="L76" s="253"/>
      <c r="M76" s="253" t="str">
        <f>CONCATENATE(I49,"-",L49)</f>
        <v>15:50-2</v>
      </c>
      <c r="N76" s="253"/>
      <c r="O76" s="253"/>
      <c r="P76" s="253"/>
      <c r="Q76" s="253" t="str">
        <f>CONCATENATE(I19,"-",L19)</f>
        <v>10:00-2</v>
      </c>
      <c r="R76" s="253"/>
      <c r="S76" s="253"/>
      <c r="T76" s="253"/>
      <c r="U76" s="254" t="s">
        <v>39</v>
      </c>
      <c r="V76" s="255"/>
      <c r="W76" s="256" t="s">
        <v>39</v>
      </c>
      <c r="X76" s="257"/>
      <c r="Y76" s="258">
        <f>W72+W73+W74+W75</f>
        <v>0</v>
      </c>
      <c r="Z76" s="259"/>
      <c r="AA76" s="257">
        <f>U72+U73+U74+U75</f>
        <v>0</v>
      </c>
      <c r="AB76" s="260"/>
      <c r="AC76" s="258">
        <f>IF(W72&gt;U72,2)+IF(W73&gt;U73,2)+IF(W74&gt;U74,2)+IF(W75&gt;U75,2)</f>
        <v>0</v>
      </c>
      <c r="AD76" s="259"/>
      <c r="AE76" s="257">
        <f>IF(W72&lt;U72,2)+IF(W73&lt;U73,2)+IF(W74&lt;U74,2)+IF(W75&lt;U75,2)</f>
        <v>0</v>
      </c>
      <c r="AF76" s="260"/>
      <c r="AG76" s="261"/>
      <c r="AH76" s="262"/>
      <c r="AO76" s="109"/>
      <c r="AP76" s="109"/>
      <c r="AQ76" s="1"/>
      <c r="AR76" s="1"/>
      <c r="AS76" s="1"/>
      <c r="AT76" s="1"/>
      <c r="AZ76" s="111" t="s">
        <v>134</v>
      </c>
      <c r="BB76" s="118" t="str">
        <f xml:space="preserve">
IF(AG72=5,B72,
IF(AG73=5,B73,
IF(AG74=5,B74,
IF(AG75=5,B75,
IF(AG76=5,B76,
"")))))</f>
        <v/>
      </c>
    </row>
    <row r="77" spans="1:55" hidden="1" x14ac:dyDescent="0.25"/>
    <row r="78" spans="1:55" customFormat="1" hidden="1" x14ac:dyDescent="0.25">
      <c r="A78" s="244" t="str">
        <f>J9</f>
        <v>Gruppe B</v>
      </c>
      <c r="B78" s="244"/>
      <c r="C78" s="244"/>
      <c r="D78" s="244"/>
      <c r="E78" s="245" t="str">
        <f>B79</f>
        <v>BSV</v>
      </c>
      <c r="F78" s="245"/>
      <c r="G78" s="245"/>
      <c r="H78" s="245"/>
      <c r="I78" s="245" t="str">
        <f>B80</f>
        <v>MTVL</v>
      </c>
      <c r="J78" s="245"/>
      <c r="K78" s="245"/>
      <c r="L78" s="245"/>
      <c r="M78" s="245" t="str">
        <f>B81</f>
        <v>NTSV</v>
      </c>
      <c r="N78" s="245"/>
      <c r="O78" s="245"/>
      <c r="P78" s="245"/>
      <c r="Q78" s="245" t="str">
        <f>B82</f>
        <v>OTT</v>
      </c>
      <c r="R78" s="245"/>
      <c r="S78" s="245"/>
      <c r="T78" s="245"/>
      <c r="U78" s="245" t="str">
        <f>B83</f>
        <v>ETV2</v>
      </c>
      <c r="V78" s="245"/>
      <c r="W78" s="245"/>
      <c r="X78" s="245"/>
      <c r="Y78" s="246" t="s">
        <v>36</v>
      </c>
      <c r="Z78" s="246"/>
      <c r="AA78" s="246"/>
      <c r="AB78" s="246"/>
      <c r="AC78" s="247" t="s">
        <v>37</v>
      </c>
      <c r="AD78" s="247"/>
      <c r="AE78" s="247"/>
      <c r="AF78" s="247"/>
      <c r="AG78" s="248" t="s">
        <v>38</v>
      </c>
      <c r="AH78" s="249"/>
      <c r="AI78" s="111"/>
      <c r="AJ78" s="1"/>
      <c r="AK78" s="1"/>
      <c r="AL78" s="1"/>
      <c r="AM78" s="1"/>
      <c r="AN78" s="111"/>
      <c r="AO78" s="109"/>
      <c r="AP78" s="109"/>
      <c r="AQ78" s="1"/>
      <c r="AR78" s="1"/>
      <c r="AS78" s="1"/>
      <c r="AT78" s="1"/>
      <c r="AU78" s="1"/>
      <c r="AZ78" s="111"/>
      <c r="BA78" s="111"/>
      <c r="BB78" s="111"/>
      <c r="BC78" s="111"/>
    </row>
    <row r="79" spans="1:55" customFormat="1" hidden="1" x14ac:dyDescent="0.25">
      <c r="A79" s="113" t="s">
        <v>44</v>
      </c>
      <c r="B79" s="252" t="str">
        <f>J10</f>
        <v>BSV</v>
      </c>
      <c r="C79" s="252"/>
      <c r="D79" s="252"/>
      <c r="E79" s="254" t="s">
        <v>39</v>
      </c>
      <c r="F79" s="255"/>
      <c r="G79" s="256" t="s">
        <v>39</v>
      </c>
      <c r="H79" s="257"/>
      <c r="I79" s="258">
        <f>V57</f>
        <v>0</v>
      </c>
      <c r="J79" s="259"/>
      <c r="K79" s="257">
        <f>Y57</f>
        <v>0</v>
      </c>
      <c r="L79" s="260"/>
      <c r="M79" s="258">
        <f>Y22</f>
        <v>0</v>
      </c>
      <c r="N79" s="259"/>
      <c r="O79" s="257">
        <f>V22</f>
        <v>0</v>
      </c>
      <c r="P79" s="260"/>
      <c r="Q79" s="258">
        <f>V45</f>
        <v>0</v>
      </c>
      <c r="R79" s="259"/>
      <c r="S79" s="257">
        <f>Y45</f>
        <v>0</v>
      </c>
      <c r="T79" s="260"/>
      <c r="U79" s="258">
        <f>Y69</f>
        <v>0</v>
      </c>
      <c r="V79" s="259"/>
      <c r="W79" s="257">
        <f>V69</f>
        <v>0</v>
      </c>
      <c r="X79" s="260"/>
      <c r="Y79" s="258">
        <f>+I79+M79+Q79+U79</f>
        <v>0</v>
      </c>
      <c r="Z79" s="259"/>
      <c r="AA79" s="257">
        <f>+K79+O79+S79+W79</f>
        <v>0</v>
      </c>
      <c r="AB79" s="260"/>
      <c r="AC79" s="258">
        <f>IF(I79&gt;K79,2)+IF(M79&gt;O79,2)+IF(Q79&gt;S79,2)+IF(U79&gt;W79,2)</f>
        <v>0</v>
      </c>
      <c r="AD79" s="259"/>
      <c r="AE79" s="257">
        <f>IF(I79&lt;K79,2)+IF(M79&lt;O79,2)+IF(Q79&lt;S79,2)+IF(U79&lt;W79,2)</f>
        <v>0</v>
      </c>
      <c r="AF79" s="260"/>
      <c r="AG79" s="261"/>
      <c r="AH79" s="262"/>
      <c r="AI79" s="111"/>
      <c r="AJ79" s="1"/>
      <c r="AK79" s="1"/>
      <c r="AL79" s="1"/>
      <c r="AM79" s="1"/>
      <c r="AN79" s="111"/>
      <c r="AO79" s="109"/>
      <c r="AP79" s="109"/>
      <c r="AQ79" s="1" t="str">
        <f t="shared" ref="AQ79:AQ84" si="8">R27&amp;N27</f>
        <v>ALTOTOWE</v>
      </c>
      <c r="AR79" s="1">
        <f t="shared" ref="AR79:AR84" si="9">Y27</f>
        <v>0</v>
      </c>
      <c r="AS79" s="1">
        <f t="shared" ref="AS79:AS84" si="10">V27</f>
        <v>0</v>
      </c>
      <c r="AU79" s="1"/>
      <c r="AZ79" s="111" t="s">
        <v>135</v>
      </c>
      <c r="BB79" s="118" t="str">
        <f xml:space="preserve">
IF(AG79=1,B79,
IF(AG80=1,B80,
IF(AG81=1,B81,
IF(AG82=1,B82,
IF(AG83=1,B83,
"")))))</f>
        <v/>
      </c>
      <c r="BC79" s="111"/>
    </row>
    <row r="80" spans="1:55" customFormat="1" hidden="1" x14ac:dyDescent="0.25">
      <c r="A80" s="113" t="s">
        <v>45</v>
      </c>
      <c r="B80" s="252" t="str">
        <f>J11</f>
        <v>MTVL</v>
      </c>
      <c r="C80" s="252"/>
      <c r="D80" s="252"/>
      <c r="E80" s="253" t="str">
        <f>CONCATENATE(I57,"-",L57)</f>
        <v>17:30-1</v>
      </c>
      <c r="F80" s="253"/>
      <c r="G80" s="253"/>
      <c r="H80" s="253"/>
      <c r="I80" s="254" t="s">
        <v>39</v>
      </c>
      <c r="J80" s="255"/>
      <c r="K80" s="256" t="s">
        <v>39</v>
      </c>
      <c r="L80" s="257"/>
      <c r="M80" s="258">
        <f>V31</f>
        <v>0</v>
      </c>
      <c r="N80" s="259"/>
      <c r="O80" s="257">
        <f>Y31</f>
        <v>0</v>
      </c>
      <c r="P80" s="260"/>
      <c r="Q80" s="258">
        <f>Y23</f>
        <v>0</v>
      </c>
      <c r="R80" s="259"/>
      <c r="S80" s="257">
        <f>V23</f>
        <v>0</v>
      </c>
      <c r="T80" s="260"/>
      <c r="U80" s="258">
        <f>V46</f>
        <v>0</v>
      </c>
      <c r="V80" s="259"/>
      <c r="W80" s="257">
        <f>Y46</f>
        <v>0</v>
      </c>
      <c r="X80" s="260"/>
      <c r="Y80" s="258">
        <f>K79+M80+Q80+U80</f>
        <v>0</v>
      </c>
      <c r="Z80" s="259"/>
      <c r="AA80" s="257">
        <f>I79+O80+S80+W80</f>
        <v>0</v>
      </c>
      <c r="AB80" s="260"/>
      <c r="AC80" s="258">
        <f>IF(K79&gt;I79,2)+IF(M80&gt;O80,2)+IF(Q80&gt;S80,2)+IF(U80&gt;W80,2)</f>
        <v>0</v>
      </c>
      <c r="AD80" s="259"/>
      <c r="AE80" s="257">
        <f>IF(K79&lt;I79,2)+IF(M80&lt;O80,2)+IF(Q80&lt;S80,2)+IF(U80&lt;W80,2)</f>
        <v>0</v>
      </c>
      <c r="AF80" s="260"/>
      <c r="AG80" s="261"/>
      <c r="AH80" s="262"/>
      <c r="AI80" s="111"/>
      <c r="AJ80" s="1"/>
      <c r="AK80" s="1"/>
      <c r="AL80" s="1"/>
      <c r="AM80" s="1"/>
      <c r="AN80" s="111"/>
      <c r="AO80" s="109"/>
      <c r="AP80" s="109"/>
      <c r="AQ80" s="1" t="str">
        <f t="shared" si="8"/>
        <v>HAHIRIST</v>
      </c>
      <c r="AR80" s="1">
        <f t="shared" si="9"/>
        <v>0</v>
      </c>
      <c r="AS80" s="1">
        <f t="shared" si="10"/>
        <v>0</v>
      </c>
      <c r="AT80" s="1"/>
      <c r="AU80" s="1"/>
      <c r="AZ80" s="111" t="s">
        <v>12</v>
      </c>
      <c r="BB80" s="119" t="str">
        <f xml:space="preserve">
IF(AG79=2,B79,
IF(AG80=2,B80,
IF(AG81=2,B81,
IF(AG82=2,B82,
IF(AG83=2,B83,
"")))))</f>
        <v/>
      </c>
    </row>
    <row r="81" spans="1:55" customFormat="1" hidden="1" x14ac:dyDescent="0.25">
      <c r="A81" s="113" t="s">
        <v>46</v>
      </c>
      <c r="B81" s="252" t="str">
        <f>J12</f>
        <v>NTSV</v>
      </c>
      <c r="C81" s="252"/>
      <c r="D81" s="252"/>
      <c r="E81" s="253" t="str">
        <f>CONCATENATE(I22,"-",L22)</f>
        <v>10:50-2</v>
      </c>
      <c r="F81" s="253"/>
      <c r="G81" s="253"/>
      <c r="H81" s="253"/>
      <c r="I81" s="253" t="str">
        <f>CONCATENATE(I31,"-",L31)</f>
        <v>12:30-2</v>
      </c>
      <c r="J81" s="253"/>
      <c r="K81" s="253"/>
      <c r="L81" s="253"/>
      <c r="M81" s="254" t="s">
        <v>39</v>
      </c>
      <c r="N81" s="255"/>
      <c r="O81" s="256" t="s">
        <v>39</v>
      </c>
      <c r="P81" s="257"/>
      <c r="Q81" s="258">
        <f>V68</f>
        <v>0</v>
      </c>
      <c r="R81" s="259"/>
      <c r="S81" s="257">
        <f>Y68</f>
        <v>0</v>
      </c>
      <c r="T81" s="260"/>
      <c r="U81" s="258">
        <f>Y56</f>
        <v>0</v>
      </c>
      <c r="V81" s="259"/>
      <c r="W81" s="257">
        <f>V56</f>
        <v>0</v>
      </c>
      <c r="X81" s="260"/>
      <c r="Y81" s="258">
        <f>O79+O80+Q81+U81</f>
        <v>0</v>
      </c>
      <c r="Z81" s="259"/>
      <c r="AA81" s="257">
        <f>M79+M80+S81+W81</f>
        <v>0</v>
      </c>
      <c r="AB81" s="260"/>
      <c r="AC81" s="258">
        <f>IF(O79&gt;M79,2)+IF(M80&lt;O80,2)+IF(Q81&gt;S81,2)+IF(U81&gt;W81,2)</f>
        <v>0</v>
      </c>
      <c r="AD81" s="259"/>
      <c r="AE81" s="257">
        <f>IF(O79&lt;M79,2)+IF(M80&gt;O80,2)+IF(Q81&lt;S81,2)+IF(U81&lt;W81,2)</f>
        <v>0</v>
      </c>
      <c r="AF81" s="260"/>
      <c r="AG81" s="261"/>
      <c r="AH81" s="262"/>
      <c r="AI81" s="111"/>
      <c r="AJ81" s="1"/>
      <c r="AK81" s="1"/>
      <c r="AL81" s="1"/>
      <c r="AM81" s="1"/>
      <c r="AN81" s="111"/>
      <c r="AO81" s="109"/>
      <c r="AP81" s="109"/>
      <c r="AQ81" s="1" t="str">
        <f t="shared" si="8"/>
        <v>TURABGW</v>
      </c>
      <c r="AR81" s="1">
        <f t="shared" si="9"/>
        <v>0</v>
      </c>
      <c r="AS81" s="1">
        <f t="shared" si="10"/>
        <v>0</v>
      </c>
      <c r="AT81" s="1"/>
      <c r="AU81" s="1"/>
      <c r="AZ81" s="111" t="s">
        <v>16</v>
      </c>
      <c r="BB81" s="118" t="str">
        <f xml:space="preserve">
IF(AG79=3,B79,
IF(AG80=3,B80,
IF(AG81=3,B81,
IF(AG82=3,B82,
IF(AG83=3,B83,
"")))))</f>
        <v/>
      </c>
      <c r="BC81" s="111"/>
    </row>
    <row r="82" spans="1:55" customFormat="1" hidden="1" x14ac:dyDescent="0.25">
      <c r="A82" s="113" t="s">
        <v>47</v>
      </c>
      <c r="B82" s="252" t="str">
        <f>J13</f>
        <v>OTT</v>
      </c>
      <c r="C82" s="252"/>
      <c r="D82" s="252"/>
      <c r="E82" s="253" t="str">
        <f>CONCATENATE(I45,"-",L45)</f>
        <v>15:00-1</v>
      </c>
      <c r="F82" s="253"/>
      <c r="G82" s="253"/>
      <c r="H82" s="253"/>
      <c r="I82" s="253" t="str">
        <f>CONCATENATE(I23,"-",L23)</f>
        <v>10:50-3</v>
      </c>
      <c r="J82" s="253"/>
      <c r="K82" s="253"/>
      <c r="L82" s="253"/>
      <c r="M82" s="253" t="str">
        <f>CONCATENATE(I68,"-",L68)</f>
        <v>19:10-2</v>
      </c>
      <c r="N82" s="253"/>
      <c r="O82" s="253"/>
      <c r="P82" s="253"/>
      <c r="Q82" s="254" t="s">
        <v>39</v>
      </c>
      <c r="R82" s="255"/>
      <c r="S82" s="256" t="s">
        <v>39</v>
      </c>
      <c r="T82" s="257"/>
      <c r="U82" s="258">
        <f>V32</f>
        <v>0</v>
      </c>
      <c r="V82" s="259"/>
      <c r="W82" s="257">
        <f>Y32</f>
        <v>0</v>
      </c>
      <c r="X82" s="260"/>
      <c r="Y82" s="258">
        <f>S79+S80+S81+U82</f>
        <v>0</v>
      </c>
      <c r="Z82" s="259"/>
      <c r="AA82" s="257">
        <f>Q79+Q80+Q81+W82</f>
        <v>0</v>
      </c>
      <c r="AB82" s="260"/>
      <c r="AC82" s="258">
        <f>IF(S79&gt;Q79,2)+IF(S80&gt;Q80,2)+IF(S81&gt;Q81,2)+IF(U82&gt;W82,2)</f>
        <v>0</v>
      </c>
      <c r="AD82" s="259"/>
      <c r="AE82" s="257">
        <f>IF(S79&lt;Q79,2)+IF(S80&lt;Q80,2)+IF(S81&lt;Q81,2)+IF(U82&lt;W82,2)</f>
        <v>0</v>
      </c>
      <c r="AF82" s="260"/>
      <c r="AG82" s="261"/>
      <c r="AH82" s="262"/>
      <c r="AI82" s="111"/>
      <c r="AJ82" s="1"/>
      <c r="AK82" s="1"/>
      <c r="AL82" s="1"/>
      <c r="AM82" s="1"/>
      <c r="AN82" s="111"/>
      <c r="AO82" s="109"/>
      <c r="AP82" s="109"/>
      <c r="AQ82" s="1" t="str">
        <f t="shared" si="8"/>
        <v>BWBHAPI</v>
      </c>
      <c r="AR82" s="1">
        <f t="shared" si="9"/>
        <v>0</v>
      </c>
      <c r="AS82" s="1">
        <f t="shared" si="10"/>
        <v>0</v>
      </c>
      <c r="AU82" s="1"/>
      <c r="AZ82" s="111" t="s">
        <v>136</v>
      </c>
      <c r="BB82" s="118" t="str">
        <f xml:space="preserve">
IF(AG79=4,B79,
IF(AG80=4,B80,
IF(AG81=4,B81,
IF(AG82=4,B82,
IF(AG83=4,B83,
"")))))</f>
        <v/>
      </c>
      <c r="BC82" s="111"/>
    </row>
    <row r="83" spans="1:55" s="111" customFormat="1" hidden="1" x14ac:dyDescent="0.25">
      <c r="A83" s="113" t="s">
        <v>48</v>
      </c>
      <c r="B83" s="252" t="str">
        <f>J14</f>
        <v>ETV2</v>
      </c>
      <c r="C83" s="252"/>
      <c r="D83" s="252"/>
      <c r="E83" s="253" t="str">
        <f>CONCATENATE(I69,"-",L69)</f>
        <v>18:20-3</v>
      </c>
      <c r="F83" s="253"/>
      <c r="G83" s="253"/>
      <c r="H83" s="253"/>
      <c r="I83" s="253" t="str">
        <f>CONCATENATE(I46,"-",L46)</f>
        <v>15:00-2</v>
      </c>
      <c r="J83" s="253"/>
      <c r="K83" s="253"/>
      <c r="L83" s="253"/>
      <c r="M83" s="253" t="str">
        <f>CONCATENATE(I56,"-",L56)</f>
        <v>16:40-3</v>
      </c>
      <c r="N83" s="253"/>
      <c r="O83" s="253"/>
      <c r="P83" s="253"/>
      <c r="Q83" s="253" t="str">
        <f>CONCATENATE(I32,"-",L32)</f>
        <v>12:30-3</v>
      </c>
      <c r="R83" s="253"/>
      <c r="S83" s="253"/>
      <c r="T83" s="253"/>
      <c r="U83" s="254" t="s">
        <v>39</v>
      </c>
      <c r="V83" s="255"/>
      <c r="W83" s="256" t="s">
        <v>39</v>
      </c>
      <c r="X83" s="257"/>
      <c r="Y83" s="258">
        <f>W79+W80+W81+W82</f>
        <v>0</v>
      </c>
      <c r="Z83" s="259"/>
      <c r="AA83" s="257">
        <f>U79+U80+U81+U82</f>
        <v>0</v>
      </c>
      <c r="AB83" s="260"/>
      <c r="AC83" s="258">
        <f>IF(W79&gt;U79,2)+IF(W80&gt;U80,2)+IF(W81&gt;U81,2)+IF(W82&gt;U82,2)</f>
        <v>0</v>
      </c>
      <c r="AD83" s="259"/>
      <c r="AE83" s="257">
        <f>IF(W79&lt;U79,2)+IF(W80&lt;U80,2)+IF(W81&lt;U81,2)+IF(W82&lt;U82,2)</f>
        <v>0</v>
      </c>
      <c r="AF83" s="260"/>
      <c r="AG83" s="261"/>
      <c r="AH83" s="262"/>
      <c r="AO83" s="109"/>
      <c r="AP83" s="109"/>
      <c r="AQ83" s="1" t="str">
        <f t="shared" si="8"/>
        <v>NTSVMTVL</v>
      </c>
      <c r="AR83" s="1">
        <f t="shared" si="9"/>
        <v>0</v>
      </c>
      <c r="AS83" s="1">
        <f t="shared" si="10"/>
        <v>0</v>
      </c>
      <c r="AT83" s="1"/>
      <c r="AZ83" s="111" t="s">
        <v>137</v>
      </c>
      <c r="BB83" s="118" t="str">
        <f xml:space="preserve">
IF(AG79=5,B79,
IF(AG80=5,B80,
IF(AG81=5,B81,
IF(AG82=5,B82,
IF(AG83=5,B83,
"")))))</f>
        <v/>
      </c>
    </row>
    <row r="84" spans="1:55" hidden="1" x14ac:dyDescent="0.25">
      <c r="AQ84" s="1" t="str">
        <f t="shared" si="8"/>
        <v>ETV2OTT</v>
      </c>
      <c r="AR84" s="1">
        <f t="shared" si="9"/>
        <v>0</v>
      </c>
      <c r="AS84" s="1">
        <f t="shared" si="10"/>
        <v>0</v>
      </c>
      <c r="AT84"/>
    </row>
    <row r="85" spans="1:55" customFormat="1" hidden="1" x14ac:dyDescent="0.25">
      <c r="A85" s="244" t="str">
        <f>R9</f>
        <v>Gruppe C</v>
      </c>
      <c r="B85" s="244"/>
      <c r="C85" s="244"/>
      <c r="D85" s="244"/>
      <c r="E85" s="245" t="str">
        <f>B86</f>
        <v>BCH</v>
      </c>
      <c r="F85" s="245"/>
      <c r="G85" s="245"/>
      <c r="H85" s="245"/>
      <c r="I85" s="245" t="str">
        <f>B87</f>
        <v>RIST</v>
      </c>
      <c r="J85" s="245"/>
      <c r="K85" s="245"/>
      <c r="L85" s="245"/>
      <c r="M85" s="245" t="str">
        <f>B88</f>
        <v>HAHI</v>
      </c>
      <c r="N85" s="245"/>
      <c r="O85" s="245"/>
      <c r="P85" s="245"/>
      <c r="Q85" s="245" t="str">
        <f>B89</f>
        <v>HAPI</v>
      </c>
      <c r="R85" s="245"/>
      <c r="S85" s="245"/>
      <c r="T85" s="245"/>
      <c r="U85" s="245" t="str">
        <f>B90</f>
        <v>BWB</v>
      </c>
      <c r="V85" s="245"/>
      <c r="W85" s="245"/>
      <c r="X85" s="245"/>
      <c r="Y85" s="246" t="s">
        <v>36</v>
      </c>
      <c r="Z85" s="246"/>
      <c r="AA85" s="246"/>
      <c r="AB85" s="246"/>
      <c r="AC85" s="247" t="s">
        <v>37</v>
      </c>
      <c r="AD85" s="247"/>
      <c r="AE85" s="247"/>
      <c r="AF85" s="247"/>
      <c r="AG85" s="248" t="s">
        <v>38</v>
      </c>
      <c r="AH85" s="249"/>
      <c r="AI85" s="111"/>
      <c r="AJ85" s="1"/>
      <c r="AK85" s="1"/>
      <c r="AL85" s="1"/>
      <c r="AM85" s="1"/>
      <c r="AN85" s="111"/>
      <c r="AO85" s="109"/>
      <c r="AP85" s="109"/>
      <c r="AQ85" s="1"/>
      <c r="AR85" s="1"/>
      <c r="AS85" s="1"/>
      <c r="AT85" s="1"/>
      <c r="AU85" s="1"/>
      <c r="AZ85" s="111"/>
      <c r="BA85" s="111"/>
      <c r="BB85" s="111"/>
      <c r="BC85" s="111"/>
    </row>
    <row r="86" spans="1:55" customFormat="1" hidden="1" x14ac:dyDescent="0.25">
      <c r="A86" s="113" t="s">
        <v>44</v>
      </c>
      <c r="B86" s="252" t="str">
        <f>R10</f>
        <v>BCH</v>
      </c>
      <c r="C86" s="252"/>
      <c r="D86" s="252"/>
      <c r="E86" s="254" t="s">
        <v>39</v>
      </c>
      <c r="F86" s="255"/>
      <c r="G86" s="256" t="s">
        <v>39</v>
      </c>
      <c r="H86" s="257"/>
      <c r="I86" s="258">
        <f>V55</f>
        <v>0</v>
      </c>
      <c r="J86" s="259"/>
      <c r="K86" s="257">
        <f>Y55</f>
        <v>0</v>
      </c>
      <c r="L86" s="260"/>
      <c r="M86" s="258">
        <f>Y40</f>
        <v>0</v>
      </c>
      <c r="N86" s="259"/>
      <c r="O86" s="257">
        <f>V40</f>
        <v>0</v>
      </c>
      <c r="P86" s="260"/>
      <c r="Q86" s="258">
        <f>V20</f>
        <v>0</v>
      </c>
      <c r="R86" s="259"/>
      <c r="S86" s="257">
        <f>Y20</f>
        <v>0</v>
      </c>
      <c r="T86" s="260"/>
      <c r="U86" s="258">
        <f>Y67</f>
        <v>0</v>
      </c>
      <c r="V86" s="259"/>
      <c r="W86" s="257">
        <f>V67</f>
        <v>0</v>
      </c>
      <c r="X86" s="260"/>
      <c r="Y86" s="258">
        <f>+I86+M86+Q86+U86</f>
        <v>0</v>
      </c>
      <c r="Z86" s="259"/>
      <c r="AA86" s="257">
        <f>+K86+O86+S86+W86</f>
        <v>0</v>
      </c>
      <c r="AB86" s="260"/>
      <c r="AC86" s="258">
        <f>IF(I86&gt;K86,2)+IF(M86&gt;O86,2)+IF(Q86&gt;S86,2)+IF(U86&gt;W86,2)</f>
        <v>0</v>
      </c>
      <c r="AD86" s="259"/>
      <c r="AE86" s="257">
        <f>IF(I86&lt;K86,2)+IF(M86&lt;O86,2)+IF(Q86&lt;S86,2)+IF(U86&lt;W86,2)</f>
        <v>0</v>
      </c>
      <c r="AF86" s="260"/>
      <c r="AG86" s="261"/>
      <c r="AH86" s="262"/>
      <c r="AI86" s="111"/>
      <c r="AJ86" s="1"/>
      <c r="AK86" s="1"/>
      <c r="AL86" s="1"/>
      <c r="AM86" s="1"/>
      <c r="AN86" s="111"/>
      <c r="AO86" s="109"/>
      <c r="AP86" s="109"/>
      <c r="AQ86" s="1"/>
      <c r="AR86" s="1"/>
      <c r="AS86" s="1"/>
      <c r="AU86" s="1"/>
      <c r="AZ86" s="111" t="s">
        <v>138</v>
      </c>
      <c r="BB86" s="118" t="str">
        <f xml:space="preserve">
IF(AG86=1,B86,
IF(AG87=1,B87,
IF(AG88=1,B88,
IF(AG89=1,B89,
IF(AG90=1,B90,
"")))))</f>
        <v/>
      </c>
      <c r="BC86" s="111"/>
    </row>
    <row r="87" spans="1:55" customFormat="1" hidden="1" x14ac:dyDescent="0.25">
      <c r="A87" s="113" t="s">
        <v>45</v>
      </c>
      <c r="B87" s="252" t="str">
        <f>R11</f>
        <v>RIST</v>
      </c>
      <c r="C87" s="252"/>
      <c r="D87" s="252"/>
      <c r="E87" s="253" t="str">
        <f>CONCATENATE(I55,"-",L55)</f>
        <v>16:40-2</v>
      </c>
      <c r="F87" s="253"/>
      <c r="G87" s="253"/>
      <c r="H87" s="253"/>
      <c r="I87" s="254" t="s">
        <v>39</v>
      </c>
      <c r="J87" s="255"/>
      <c r="K87" s="256" t="s">
        <v>39</v>
      </c>
      <c r="L87" s="257"/>
      <c r="M87" s="258">
        <f>V28</f>
        <v>0</v>
      </c>
      <c r="N87" s="259"/>
      <c r="O87" s="257">
        <f>Y28</f>
        <v>0</v>
      </c>
      <c r="P87" s="260"/>
      <c r="Q87" s="258">
        <f>Y41</f>
        <v>0</v>
      </c>
      <c r="R87" s="259"/>
      <c r="S87" s="257">
        <f>V41</f>
        <v>0</v>
      </c>
      <c r="T87" s="260"/>
      <c r="U87" s="258">
        <f>V21</f>
        <v>0</v>
      </c>
      <c r="V87" s="259"/>
      <c r="W87" s="257">
        <f>Y21</f>
        <v>0</v>
      </c>
      <c r="X87" s="260"/>
      <c r="Y87" s="258">
        <f>K86+M87+Q87+U87</f>
        <v>0</v>
      </c>
      <c r="Z87" s="259"/>
      <c r="AA87" s="257">
        <f>I86+O87+S87+W87</f>
        <v>0</v>
      </c>
      <c r="AB87" s="260"/>
      <c r="AC87" s="258">
        <f>IF(K86&gt;I86,2)+IF(M87&gt;O87,2)+IF(Q87&gt;S87,2)+IF(U87&gt;W87,2)</f>
        <v>0</v>
      </c>
      <c r="AD87" s="259"/>
      <c r="AE87" s="257">
        <f>IF(K86&lt;I86,2)+IF(M87&lt;O87,2)+IF(Q87&lt;S87,2)+IF(U87&lt;W87,2)</f>
        <v>0</v>
      </c>
      <c r="AF87" s="260"/>
      <c r="AG87" s="261"/>
      <c r="AH87" s="262"/>
      <c r="AI87" s="111"/>
      <c r="AJ87" s="1"/>
      <c r="AK87" s="1"/>
      <c r="AL87" s="1"/>
      <c r="AM87" s="1"/>
      <c r="AN87" s="111"/>
      <c r="AO87" s="109"/>
      <c r="AP87" s="109"/>
      <c r="AQ87" s="1"/>
      <c r="AR87" s="1"/>
      <c r="AS87" s="1"/>
      <c r="AU87" s="1"/>
      <c r="AZ87" s="111" t="s">
        <v>14</v>
      </c>
      <c r="BB87" s="119" t="str">
        <f xml:space="preserve">
IF(AG86=2,B86,
IF(AG87=2,B87,
IF(AG88=2,B88,
IF(AG89=2,B89,
IF(AG90=2,B90,
"")))))</f>
        <v/>
      </c>
    </row>
    <row r="88" spans="1:55" customFormat="1" hidden="1" x14ac:dyDescent="0.25">
      <c r="A88" s="113" t="s">
        <v>46</v>
      </c>
      <c r="B88" s="252" t="str">
        <f>R12</f>
        <v>HAHI</v>
      </c>
      <c r="C88" s="252"/>
      <c r="D88" s="252"/>
      <c r="E88" s="253" t="str">
        <f>CONCATENATE(I40,"-",L40)</f>
        <v>14:10-2</v>
      </c>
      <c r="F88" s="253"/>
      <c r="G88" s="253"/>
      <c r="H88" s="253"/>
      <c r="I88" s="253" t="str">
        <f>CONCATENATE(I28,"-",L28)</f>
        <v>11:40-2</v>
      </c>
      <c r="J88" s="253"/>
      <c r="K88" s="253"/>
      <c r="L88" s="253"/>
      <c r="M88" s="254" t="s">
        <v>39</v>
      </c>
      <c r="N88" s="255"/>
      <c r="O88" s="256" t="s">
        <v>39</v>
      </c>
      <c r="P88" s="257"/>
      <c r="Q88" s="258">
        <f>V66</f>
        <v>0</v>
      </c>
      <c r="R88" s="259"/>
      <c r="S88" s="257">
        <f>Y66</f>
        <v>0</v>
      </c>
      <c r="T88" s="260"/>
      <c r="U88" s="258">
        <f>Y54</f>
        <v>0</v>
      </c>
      <c r="V88" s="259"/>
      <c r="W88" s="257">
        <f>V54</f>
        <v>0</v>
      </c>
      <c r="X88" s="260"/>
      <c r="Y88" s="258">
        <f>O86+O87+Q88+U88</f>
        <v>0</v>
      </c>
      <c r="Z88" s="259"/>
      <c r="AA88" s="257">
        <f>M86+M87+S88+W88</f>
        <v>0</v>
      </c>
      <c r="AB88" s="260"/>
      <c r="AC88" s="258">
        <f>IF(O86&gt;M86,2)+IF(M87&lt;O87,2)+IF(Q88&gt;S88,2)+IF(U88&gt;W88,2)</f>
        <v>0</v>
      </c>
      <c r="AD88" s="259"/>
      <c r="AE88" s="257">
        <f>IF(O86&lt;M86,2)+IF(M87&gt;O87,2)+IF(Q88&lt;S88,2)+IF(U88&lt;W88,2)</f>
        <v>0</v>
      </c>
      <c r="AF88" s="260"/>
      <c r="AG88" s="261"/>
      <c r="AH88" s="262"/>
      <c r="AI88" s="111"/>
      <c r="AJ88" s="1"/>
      <c r="AK88" s="1"/>
      <c r="AL88" s="1"/>
      <c r="AM88" s="1"/>
      <c r="AN88" s="111"/>
      <c r="AO88" s="109"/>
      <c r="AP88" s="109"/>
      <c r="AQ88" s="1" t="str">
        <f t="shared" ref="AQ88:AQ93" si="11">R36&amp;N36</f>
        <v>ATSVETV</v>
      </c>
      <c r="AR88" s="1">
        <f t="shared" ref="AR88:AR93" si="12">Y36</f>
        <v>0</v>
      </c>
      <c r="AS88" s="1">
        <f t="shared" ref="AS88:AS93" si="13">V36</f>
        <v>0</v>
      </c>
      <c r="AU88" s="1"/>
      <c r="AZ88" s="111" t="s">
        <v>18</v>
      </c>
      <c r="BB88" s="118" t="str">
        <f xml:space="preserve">
IF(AG86=3,B86,
IF(AG87=3,B87,
IF(AG88=3,B88,
IF(AG89=3,B89,
IF(AG90=3,B90,
"")))))</f>
        <v/>
      </c>
      <c r="BC88" s="111"/>
    </row>
    <row r="89" spans="1:55" customFormat="1" hidden="1" x14ac:dyDescent="0.25">
      <c r="A89" s="113" t="s">
        <v>47</v>
      </c>
      <c r="B89" s="252" t="str">
        <f>R13</f>
        <v>HAPI</v>
      </c>
      <c r="C89" s="252"/>
      <c r="D89" s="252"/>
      <c r="E89" s="253" t="str">
        <f>CONCATENATE(I20,"-",L20)</f>
        <v>10:00-3</v>
      </c>
      <c r="F89" s="253"/>
      <c r="G89" s="253"/>
      <c r="H89" s="253"/>
      <c r="I89" s="253" t="str">
        <f>CONCATENATE(I41,"-",L41)</f>
        <v>14:10-3</v>
      </c>
      <c r="J89" s="253"/>
      <c r="K89" s="253"/>
      <c r="L89" s="253"/>
      <c r="M89" s="253" t="str">
        <f>CONCATENATE(I66,"-",L66)</f>
        <v>18:20-3</v>
      </c>
      <c r="N89" s="253"/>
      <c r="O89" s="253"/>
      <c r="P89" s="253"/>
      <c r="Q89" s="254" t="s">
        <v>39</v>
      </c>
      <c r="R89" s="255"/>
      <c r="S89" s="256" t="s">
        <v>39</v>
      </c>
      <c r="T89" s="257"/>
      <c r="U89" s="258">
        <f>V30</f>
        <v>0</v>
      </c>
      <c r="V89" s="259"/>
      <c r="W89" s="257">
        <f>Y30</f>
        <v>0</v>
      </c>
      <c r="X89" s="260"/>
      <c r="Y89" s="258">
        <f>S86+S87+S88+U89</f>
        <v>0</v>
      </c>
      <c r="Z89" s="259"/>
      <c r="AA89" s="257">
        <f>Q86+Q87+Q88+W89</f>
        <v>0</v>
      </c>
      <c r="AB89" s="260"/>
      <c r="AC89" s="258">
        <f>IF(S86&gt;Q86,2)+IF(S87&gt;Q87,2)+IF(S88&gt;Q88,2)+IF(U89&gt;W89,2)</f>
        <v>0</v>
      </c>
      <c r="AD89" s="259"/>
      <c r="AE89" s="257">
        <f>IF(S86&lt;Q86,2)+IF(S87&lt;Q87,2)+IF(S88&lt;Q88,2)+IF(U89&lt;W89,2)</f>
        <v>0</v>
      </c>
      <c r="AF89" s="260"/>
      <c r="AG89" s="261"/>
      <c r="AH89" s="262"/>
      <c r="AI89" s="111"/>
      <c r="AJ89" s="1"/>
      <c r="AK89" s="1"/>
      <c r="AL89" s="1"/>
      <c r="AM89" s="1"/>
      <c r="AN89" s="111"/>
      <c r="AO89" s="109"/>
      <c r="AP89" s="109"/>
      <c r="AQ89" s="1" t="str">
        <f t="shared" si="11"/>
        <v>WSVTSGB</v>
      </c>
      <c r="AR89" s="1">
        <f t="shared" si="12"/>
        <v>0</v>
      </c>
      <c r="AS89" s="1">
        <f t="shared" si="13"/>
        <v>0</v>
      </c>
      <c r="AU89" s="1"/>
      <c r="AZ89" s="111" t="s">
        <v>139</v>
      </c>
      <c r="BB89" s="118" t="str">
        <f xml:space="preserve">
IF(AG86=4,B86,
IF(AG87=4,B87,
IF(AG88=4,B88,
IF(AG89=4,B89,
IF(AG90=4,B90,
"")))))</f>
        <v/>
      </c>
      <c r="BC89" s="111"/>
    </row>
    <row r="90" spans="1:55" s="111" customFormat="1" hidden="1" x14ac:dyDescent="0.25">
      <c r="A90" s="113" t="s">
        <v>48</v>
      </c>
      <c r="B90" s="252" t="str">
        <f>R14</f>
        <v>BWB</v>
      </c>
      <c r="C90" s="252"/>
      <c r="D90" s="252"/>
      <c r="E90" s="253" t="str">
        <f>CONCATENATE(I67,"-",L67)</f>
        <v>19:10-1</v>
      </c>
      <c r="F90" s="253"/>
      <c r="G90" s="253"/>
      <c r="H90" s="253"/>
      <c r="I90" s="253" t="str">
        <f>CONCATENATE(I21,"-",L21)</f>
        <v>10:50-1</v>
      </c>
      <c r="J90" s="253"/>
      <c r="K90" s="253"/>
      <c r="L90" s="253"/>
      <c r="M90" s="253" t="str">
        <f>CONCATENATE(I54,"-",L54)</f>
        <v>16:40-1</v>
      </c>
      <c r="N90" s="253"/>
      <c r="O90" s="253"/>
      <c r="P90" s="253"/>
      <c r="Q90" s="253" t="str">
        <f>CONCATENATE(I30,"-",L30)</f>
        <v>12:30-1</v>
      </c>
      <c r="R90" s="253"/>
      <c r="S90" s="253"/>
      <c r="T90" s="253"/>
      <c r="U90" s="254" t="s">
        <v>39</v>
      </c>
      <c r="V90" s="255"/>
      <c r="W90" s="256" t="s">
        <v>39</v>
      </c>
      <c r="X90" s="257"/>
      <c r="Y90" s="258">
        <f>W86+W87+W88+W89</f>
        <v>0</v>
      </c>
      <c r="Z90" s="259"/>
      <c r="AA90" s="257">
        <f>U86+U87+U88+U89</f>
        <v>0</v>
      </c>
      <c r="AB90" s="260"/>
      <c r="AC90" s="258">
        <f>IF(W86&gt;U86,2)+IF(W87&gt;U87,2)+IF(W88&gt;U88,2)+IF(W89&gt;U89,2)</f>
        <v>0</v>
      </c>
      <c r="AD90" s="259"/>
      <c r="AE90" s="257">
        <f>IF(W86&lt;U86,2)+IF(W87&lt;U87,2)+IF(W88&lt;U88,2)+IF(W89&lt;U89,2)</f>
        <v>0</v>
      </c>
      <c r="AF90" s="260"/>
      <c r="AG90" s="261"/>
      <c r="AH90" s="262"/>
      <c r="AO90" s="109"/>
      <c r="AP90" s="109"/>
      <c r="AQ90" s="1" t="str">
        <f t="shared" si="11"/>
        <v>TOWESCAL</v>
      </c>
      <c r="AR90" s="1">
        <f t="shared" si="12"/>
        <v>0</v>
      </c>
      <c r="AS90" s="1">
        <f t="shared" si="13"/>
        <v>0</v>
      </c>
      <c r="AZ90" s="111" t="s">
        <v>140</v>
      </c>
      <c r="BB90" s="118" t="str">
        <f xml:space="preserve">
IF(AG86=5,B86,
IF(AG87=5,B87,
IF(AG88=5,B88,
IF(AG89=5,B89,
IF(AG90=5,B90,
"")))))</f>
        <v/>
      </c>
    </row>
    <row r="91" spans="1:55" hidden="1" x14ac:dyDescent="0.25">
      <c r="AQ91" s="1" t="str">
        <f t="shared" si="11"/>
        <v>BGWALTO</v>
      </c>
      <c r="AR91" s="1">
        <f t="shared" si="12"/>
        <v>0</v>
      </c>
      <c r="AS91" s="1">
        <f t="shared" si="13"/>
        <v>0</v>
      </c>
    </row>
    <row r="92" spans="1:55" customFormat="1" hidden="1" x14ac:dyDescent="0.25">
      <c r="A92" s="217" t="str">
        <f t="shared" si="4"/>
        <v>M14-1</v>
      </c>
      <c r="B92" s="217"/>
      <c r="C92" s="217"/>
      <c r="D92" s="218">
        <v>2</v>
      </c>
      <c r="E92" s="218"/>
      <c r="F92" s="218" t="s">
        <v>32</v>
      </c>
      <c r="G92" s="218"/>
      <c r="H92" s="218"/>
      <c r="I92" s="219" t="s">
        <v>162</v>
      </c>
      <c r="J92" s="219"/>
      <c r="K92" s="219"/>
      <c r="L92" s="220">
        <v>4</v>
      </c>
      <c r="M92" s="220"/>
      <c r="N92" s="221" t="str">
        <f>Z13</f>
        <v>WSV</v>
      </c>
      <c r="O92" s="221"/>
      <c r="P92" s="221"/>
      <c r="Q92" s="146" t="s">
        <v>30</v>
      </c>
      <c r="R92" s="221" t="str">
        <f>Z14</f>
        <v/>
      </c>
      <c r="S92" s="221"/>
      <c r="T92" s="221"/>
      <c r="V92" s="222"/>
      <c r="W92" s="222"/>
      <c r="X92" s="149" t="s">
        <v>31</v>
      </c>
      <c r="Y92" s="223"/>
      <c r="Z92" s="223"/>
      <c r="AB92" s="238" t="s">
        <v>119</v>
      </c>
      <c r="AC92" s="238"/>
      <c r="AD92" s="238"/>
      <c r="AE92" s="146" t="s">
        <v>30</v>
      </c>
      <c r="AF92" s="221" t="s">
        <v>120</v>
      </c>
      <c r="AG92" s="221"/>
      <c r="AH92" s="221"/>
      <c r="AI92" s="111"/>
      <c r="AJ92" s="1"/>
      <c r="AK92" s="1"/>
      <c r="AL92" s="1"/>
      <c r="AM92" s="1"/>
      <c r="AO92" s="109"/>
      <c r="AP92" s="109"/>
      <c r="AQ92" s="1" t="str">
        <f t="shared" si="11"/>
        <v>BCHHAHI</v>
      </c>
      <c r="AR92" s="1">
        <f t="shared" si="12"/>
        <v>0</v>
      </c>
      <c r="AS92" s="1">
        <f t="shared" si="13"/>
        <v>0</v>
      </c>
      <c r="AT92" s="1"/>
      <c r="AU92" s="1"/>
      <c r="AZ92" s="111"/>
      <c r="BA92" s="122"/>
      <c r="BB92" s="122"/>
      <c r="BC92" s="122"/>
    </row>
    <row r="93" spans="1:55" customFormat="1" hidden="1" x14ac:dyDescent="0.25">
      <c r="A93" s="217" t="str">
        <f t="shared" si="4"/>
        <v>M14-1</v>
      </c>
      <c r="B93" s="217"/>
      <c r="C93" s="217"/>
      <c r="D93" s="218">
        <v>4</v>
      </c>
      <c r="E93" s="218"/>
      <c r="F93" s="218" t="s">
        <v>32</v>
      </c>
      <c r="G93" s="218"/>
      <c r="H93" s="218"/>
      <c r="I93" s="219" t="s">
        <v>162</v>
      </c>
      <c r="J93" s="219"/>
      <c r="K93" s="219"/>
      <c r="L93" s="220">
        <v>4</v>
      </c>
      <c r="M93" s="220"/>
      <c r="N93" s="221" t="str">
        <f>Z11</f>
        <v>ETV</v>
      </c>
      <c r="O93" s="221"/>
      <c r="P93" s="221"/>
      <c r="Q93" s="146" t="s">
        <v>30</v>
      </c>
      <c r="R93" s="221" t="str">
        <f>Z14</f>
        <v/>
      </c>
      <c r="S93" s="221"/>
      <c r="T93" s="221"/>
      <c r="U93" s="112"/>
      <c r="V93" s="222"/>
      <c r="W93" s="222"/>
      <c r="X93" s="149" t="s">
        <v>31</v>
      </c>
      <c r="Y93" s="223"/>
      <c r="Z93" s="223"/>
      <c r="AB93" s="238" t="s">
        <v>121</v>
      </c>
      <c r="AC93" s="238"/>
      <c r="AD93" s="238"/>
      <c r="AE93" s="146" t="s">
        <v>30</v>
      </c>
      <c r="AF93" s="221" t="s">
        <v>118</v>
      </c>
      <c r="AG93" s="221"/>
      <c r="AH93" s="221"/>
      <c r="AI93" s="106"/>
      <c r="AJ93" s="1"/>
      <c r="AK93" s="1"/>
      <c r="AL93" s="1"/>
      <c r="AM93" s="1"/>
      <c r="AN93" s="106"/>
      <c r="AO93" s="109"/>
      <c r="AP93" s="109"/>
      <c r="AQ93" s="1" t="str">
        <f t="shared" si="11"/>
        <v>RISTHAPI</v>
      </c>
      <c r="AR93" s="1">
        <f t="shared" si="12"/>
        <v>0</v>
      </c>
      <c r="AS93" s="1">
        <f t="shared" si="13"/>
        <v>0</v>
      </c>
      <c r="AT93" s="1"/>
      <c r="AU93" s="1"/>
      <c r="AZ93" s="106"/>
      <c r="BA93" s="122"/>
      <c r="BB93" s="122"/>
      <c r="BC93" s="122"/>
    </row>
    <row r="94" spans="1:55" customFormat="1" hidden="1" x14ac:dyDescent="0.25">
      <c r="A94" s="217" t="str">
        <f t="shared" si="4"/>
        <v>M14-1</v>
      </c>
      <c r="B94" s="217"/>
      <c r="C94" s="217"/>
      <c r="D94" s="218">
        <v>7</v>
      </c>
      <c r="E94" s="218"/>
      <c r="F94" s="218" t="s">
        <v>32</v>
      </c>
      <c r="G94" s="218"/>
      <c r="H94" s="218"/>
      <c r="I94" s="219" t="s">
        <v>162</v>
      </c>
      <c r="J94" s="219"/>
      <c r="K94" s="219"/>
      <c r="L94" s="220">
        <v>1</v>
      </c>
      <c r="M94" s="220"/>
      <c r="N94" s="221" t="str">
        <f>Z14</f>
        <v/>
      </c>
      <c r="O94" s="221"/>
      <c r="P94" s="221"/>
      <c r="Q94" s="146" t="s">
        <v>30</v>
      </c>
      <c r="R94" s="221" t="str">
        <f>Z12</f>
        <v>ATSV</v>
      </c>
      <c r="S94" s="221"/>
      <c r="T94" s="221"/>
      <c r="V94" s="222"/>
      <c r="W94" s="222"/>
      <c r="X94" s="149" t="s">
        <v>31</v>
      </c>
      <c r="Y94" s="223"/>
      <c r="Z94" s="223"/>
      <c r="AB94" s="238"/>
      <c r="AC94" s="238"/>
      <c r="AD94" s="238"/>
      <c r="AE94" s="146" t="s">
        <v>30</v>
      </c>
      <c r="AF94" s="221" t="s">
        <v>127</v>
      </c>
      <c r="AG94" s="221"/>
      <c r="AH94" s="221"/>
      <c r="AI94" s="111"/>
      <c r="AJ94" s="1"/>
      <c r="AK94" s="1"/>
      <c r="AL94" s="1"/>
      <c r="AM94" s="1"/>
      <c r="AN94" s="106"/>
      <c r="AO94" s="109"/>
      <c r="AP94" s="109"/>
      <c r="AQ94" s="1"/>
      <c r="AR94" s="1"/>
      <c r="AS94" s="1"/>
      <c r="AT94" s="1"/>
      <c r="AU94" s="1"/>
      <c r="AZ94" s="111"/>
      <c r="BA94" s="122"/>
      <c r="BB94" s="122"/>
      <c r="BC94" s="122"/>
    </row>
    <row r="95" spans="1:55" customFormat="1" hidden="1" x14ac:dyDescent="0.25">
      <c r="A95" s="217" t="str">
        <f t="shared" si="4"/>
        <v>M14-1</v>
      </c>
      <c r="B95" s="217"/>
      <c r="C95" s="217"/>
      <c r="D95" s="218">
        <v>10</v>
      </c>
      <c r="E95" s="218"/>
      <c r="F95" s="218" t="s">
        <v>32</v>
      </c>
      <c r="G95" s="218"/>
      <c r="H95" s="218"/>
      <c r="I95" s="219" t="s">
        <v>162</v>
      </c>
      <c r="J95" s="219"/>
      <c r="K95" s="219"/>
      <c r="L95" s="220">
        <v>2</v>
      </c>
      <c r="M95" s="220"/>
      <c r="N95" s="221" t="str">
        <f>Z14</f>
        <v/>
      </c>
      <c r="O95" s="221"/>
      <c r="P95" s="221"/>
      <c r="Q95" s="146" t="s">
        <v>30</v>
      </c>
      <c r="R95" s="221" t="str">
        <f>Z10</f>
        <v>TSGB</v>
      </c>
      <c r="S95" s="221"/>
      <c r="T95" s="221"/>
      <c r="V95" s="222"/>
      <c r="W95" s="222"/>
      <c r="X95" s="149" t="s">
        <v>31</v>
      </c>
      <c r="Y95" s="223"/>
      <c r="Z95" s="223"/>
      <c r="AB95" s="238"/>
      <c r="AC95" s="238"/>
      <c r="AD95" s="238"/>
      <c r="AE95" s="146" t="s">
        <v>30</v>
      </c>
      <c r="AF95" s="221" t="s">
        <v>127</v>
      </c>
      <c r="AG95" s="221"/>
      <c r="AH95" s="221"/>
      <c r="AI95" s="111"/>
      <c r="AJ95" s="1"/>
      <c r="AK95" s="1"/>
      <c r="AL95" s="1"/>
      <c r="AM95" s="1"/>
      <c r="AO95" s="109"/>
      <c r="AP95" s="109"/>
      <c r="AQ95" s="1"/>
      <c r="AR95" s="1"/>
      <c r="AS95" s="1"/>
      <c r="AT95" s="1"/>
      <c r="AU95" s="1"/>
      <c r="AZ95" s="111"/>
      <c r="BA95" s="122"/>
      <c r="BB95" s="122"/>
      <c r="BC95" s="122"/>
    </row>
    <row r="96" spans="1:55" customFormat="1" hidden="1" x14ac:dyDescent="0.25">
      <c r="A96" s="244" t="str">
        <f>Z9</f>
        <v>Gruppe D</v>
      </c>
      <c r="B96" s="244"/>
      <c r="C96" s="244"/>
      <c r="D96" s="244"/>
      <c r="E96" s="245" t="str">
        <f>B97</f>
        <v>TSGB</v>
      </c>
      <c r="F96" s="245"/>
      <c r="G96" s="245"/>
      <c r="H96" s="245"/>
      <c r="I96" s="245" t="str">
        <f>B98</f>
        <v>ETV</v>
      </c>
      <c r="J96" s="245"/>
      <c r="K96" s="245"/>
      <c r="L96" s="245"/>
      <c r="M96" s="245" t="str">
        <f>B99</f>
        <v>ATSV</v>
      </c>
      <c r="N96" s="245"/>
      <c r="O96" s="245"/>
      <c r="P96" s="245"/>
      <c r="Q96" s="245" t="str">
        <f>B100</f>
        <v>WSV</v>
      </c>
      <c r="R96" s="245"/>
      <c r="S96" s="245"/>
      <c r="T96" s="245"/>
      <c r="U96" s="245" t="str">
        <f>B101</f>
        <v/>
      </c>
      <c r="V96" s="245"/>
      <c r="W96" s="245"/>
      <c r="X96" s="245"/>
      <c r="Y96" s="246" t="s">
        <v>36</v>
      </c>
      <c r="Z96" s="246"/>
      <c r="AA96" s="246"/>
      <c r="AB96" s="246"/>
      <c r="AC96" s="247" t="s">
        <v>37</v>
      </c>
      <c r="AD96" s="247"/>
      <c r="AE96" s="247"/>
      <c r="AF96" s="247"/>
      <c r="AG96" s="248" t="s">
        <v>38</v>
      </c>
      <c r="AH96" s="249"/>
      <c r="AI96" s="111"/>
      <c r="AJ96" s="1"/>
      <c r="AK96" s="1"/>
      <c r="AL96" s="1"/>
      <c r="AM96" s="1"/>
      <c r="AN96" s="111"/>
      <c r="AO96" s="109"/>
      <c r="AP96" s="109"/>
      <c r="AQ96" s="1"/>
      <c r="AR96" s="1"/>
      <c r="AS96" s="1"/>
      <c r="AT96" s="1"/>
      <c r="AU96" s="1"/>
      <c r="AZ96" s="111"/>
      <c r="BA96" s="111"/>
      <c r="BB96" s="111"/>
      <c r="BC96" s="111"/>
    </row>
    <row r="97" spans="1:55" customFormat="1" hidden="1" x14ac:dyDescent="0.25">
      <c r="A97" s="113" t="s">
        <v>44</v>
      </c>
      <c r="B97" s="252" t="str">
        <f>Z10</f>
        <v>TSGB</v>
      </c>
      <c r="C97" s="252"/>
      <c r="D97" s="252"/>
      <c r="E97" s="254" t="s">
        <v>39</v>
      </c>
      <c r="F97" s="255"/>
      <c r="G97" s="256" t="s">
        <v>39</v>
      </c>
      <c r="H97" s="257"/>
      <c r="I97" s="258">
        <f>V58</f>
        <v>0</v>
      </c>
      <c r="J97" s="259"/>
      <c r="K97" s="257">
        <f>Y58</f>
        <v>0</v>
      </c>
      <c r="L97" s="260"/>
      <c r="M97" s="258">
        <f>Y47</f>
        <v>0</v>
      </c>
      <c r="N97" s="259"/>
      <c r="O97" s="257">
        <f>V47</f>
        <v>0</v>
      </c>
      <c r="P97" s="260"/>
      <c r="Q97" s="258">
        <f>V37</f>
        <v>0</v>
      </c>
      <c r="R97" s="259"/>
      <c r="S97" s="257">
        <f>Y37</f>
        <v>0</v>
      </c>
      <c r="T97" s="260"/>
      <c r="U97" s="258">
        <f>Y95</f>
        <v>0</v>
      </c>
      <c r="V97" s="259"/>
      <c r="W97" s="257">
        <f>V95</f>
        <v>0</v>
      </c>
      <c r="X97" s="260"/>
      <c r="Y97" s="258">
        <f>+I97+M97+Q97+U97</f>
        <v>0</v>
      </c>
      <c r="Z97" s="259"/>
      <c r="AA97" s="257">
        <f>+K97+O97+S97+W97</f>
        <v>0</v>
      </c>
      <c r="AB97" s="260"/>
      <c r="AC97" s="258">
        <f>IF(I97&gt;K97,2)+IF(M97&gt;O97,2)+IF(Q97&gt;S97,2)+IF(U97&gt;W97,2)</f>
        <v>0</v>
      </c>
      <c r="AD97" s="259"/>
      <c r="AE97" s="257">
        <f>IF(I97&lt;K97,2)+IF(M97&lt;O97,2)+IF(Q97&lt;S97,2)+IF(U97&lt;W97,2)</f>
        <v>0</v>
      </c>
      <c r="AF97" s="260"/>
      <c r="AG97" s="261"/>
      <c r="AH97" s="262"/>
      <c r="AI97" s="111"/>
      <c r="AJ97" s="1"/>
      <c r="AK97" s="1"/>
      <c r="AL97" s="1"/>
      <c r="AM97" s="1"/>
      <c r="AN97" s="111"/>
      <c r="AO97" s="109"/>
      <c r="AP97" s="109"/>
      <c r="AQ97" s="1" t="str">
        <f t="shared" ref="AQ97:AQ102" si="14">R45&amp;N45</f>
        <v>OTTBSV</v>
      </c>
      <c r="AR97" s="1">
        <f t="shared" ref="AR97:AR102" si="15">Y45</f>
        <v>0</v>
      </c>
      <c r="AS97" s="1">
        <f t="shared" ref="AS97:AS102" si="16">V45</f>
        <v>0</v>
      </c>
      <c r="AT97" s="1"/>
      <c r="AU97" s="1"/>
      <c r="AZ97" s="111" t="s">
        <v>141</v>
      </c>
      <c r="BB97" s="118" t="str">
        <f xml:space="preserve">
IF(AG97=1,B97,
IF(AG98=1,B98,
IF(AG99=1,B99,
IF(AG100=1,B100,
IF(AG101=1,B101,
"")))))</f>
        <v/>
      </c>
      <c r="BC97" s="111"/>
    </row>
    <row r="98" spans="1:55" customFormat="1" hidden="1" x14ac:dyDescent="0.25">
      <c r="A98" s="113" t="s">
        <v>45</v>
      </c>
      <c r="B98" s="252" t="str">
        <f>Z11</f>
        <v>ETV</v>
      </c>
      <c r="C98" s="252"/>
      <c r="D98" s="252"/>
      <c r="E98" s="253" t="str">
        <f>CONCATENATE(I58,"-",L58)</f>
        <v>17:30-2</v>
      </c>
      <c r="F98" s="253"/>
      <c r="G98" s="253"/>
      <c r="H98" s="253"/>
      <c r="I98" s="254" t="s">
        <v>39</v>
      </c>
      <c r="J98" s="255"/>
      <c r="K98" s="256" t="s">
        <v>39</v>
      </c>
      <c r="L98" s="257"/>
      <c r="M98" s="258">
        <f>V36</f>
        <v>0</v>
      </c>
      <c r="N98" s="259"/>
      <c r="O98" s="257">
        <f>Y36</f>
        <v>0</v>
      </c>
      <c r="P98" s="260"/>
      <c r="Q98" s="258">
        <f>Y48</f>
        <v>0</v>
      </c>
      <c r="R98" s="259"/>
      <c r="S98" s="257">
        <f>V48</f>
        <v>0</v>
      </c>
      <c r="T98" s="260"/>
      <c r="U98" s="258">
        <f>V93</f>
        <v>0</v>
      </c>
      <c r="V98" s="259"/>
      <c r="W98" s="257">
        <f>Y93</f>
        <v>0</v>
      </c>
      <c r="X98" s="260"/>
      <c r="Y98" s="258">
        <f>K97+M98+Q98+U98</f>
        <v>0</v>
      </c>
      <c r="Z98" s="259"/>
      <c r="AA98" s="257">
        <f>I97+O98+S98+W98</f>
        <v>0</v>
      </c>
      <c r="AB98" s="260"/>
      <c r="AC98" s="258">
        <f>IF(K97&gt;I97,2)+IF(M98&gt;O98,2)+IF(Q98&gt;S98,2)+IF(U98&gt;W98,2)</f>
        <v>0</v>
      </c>
      <c r="AD98" s="259"/>
      <c r="AE98" s="257">
        <f>IF(K97&lt;I97,2)+IF(M98&lt;O98,2)+IF(Q98&lt;S98,2)+IF(U98&lt;W98,2)</f>
        <v>0</v>
      </c>
      <c r="AF98" s="260"/>
      <c r="AG98" s="261"/>
      <c r="AH98" s="262"/>
      <c r="AI98" s="111"/>
      <c r="AJ98" s="1"/>
      <c r="AK98" s="1"/>
      <c r="AL98" s="1"/>
      <c r="AM98" s="1"/>
      <c r="AN98" s="111"/>
      <c r="AO98" s="109"/>
      <c r="AP98" s="109"/>
      <c r="AQ98" s="1" t="str">
        <f t="shared" si="14"/>
        <v>ETV2MTVL</v>
      </c>
      <c r="AR98" s="1">
        <f t="shared" si="15"/>
        <v>0</v>
      </c>
      <c r="AS98" s="1">
        <f t="shared" si="16"/>
        <v>0</v>
      </c>
      <c r="AT98" s="1"/>
      <c r="AU98" s="1"/>
      <c r="AZ98" s="111" t="s">
        <v>13</v>
      </c>
      <c r="BB98" s="119" t="str">
        <f xml:space="preserve">
IF(AG97=2,B97,
IF(AG98=2,B98,
IF(AG99=2,B99,
IF(AG100=2,B100,
IF(AG101=2,B101,
"")))))</f>
        <v/>
      </c>
    </row>
    <row r="99" spans="1:55" customFormat="1" hidden="1" x14ac:dyDescent="0.25">
      <c r="A99" s="113" t="s">
        <v>46</v>
      </c>
      <c r="B99" s="252" t="str">
        <f>Z12</f>
        <v>ATSV</v>
      </c>
      <c r="C99" s="252"/>
      <c r="D99" s="252"/>
      <c r="E99" s="253" t="str">
        <f>CONCATENATE(I47,"-",L47)</f>
        <v>15:00-3</v>
      </c>
      <c r="F99" s="253"/>
      <c r="G99" s="253"/>
      <c r="H99" s="253"/>
      <c r="I99" s="253" t="str">
        <f>CONCATENATE(I36,"-",L36)</f>
        <v>13:20-1</v>
      </c>
      <c r="J99" s="253"/>
      <c r="K99" s="253"/>
      <c r="L99" s="253"/>
      <c r="M99" s="254" t="s">
        <v>39</v>
      </c>
      <c r="N99" s="255"/>
      <c r="O99" s="256" t="s">
        <v>39</v>
      </c>
      <c r="P99" s="257"/>
      <c r="Q99" s="258">
        <f>V59</f>
        <v>0</v>
      </c>
      <c r="R99" s="259"/>
      <c r="S99" s="257">
        <f>Y59</f>
        <v>0</v>
      </c>
      <c r="T99" s="260"/>
      <c r="U99" s="258">
        <f>Y94</f>
        <v>0</v>
      </c>
      <c r="V99" s="259"/>
      <c r="W99" s="257">
        <f>V94</f>
        <v>0</v>
      </c>
      <c r="X99" s="260"/>
      <c r="Y99" s="258">
        <f>O97+O98+Q99+U99</f>
        <v>0</v>
      </c>
      <c r="Z99" s="259"/>
      <c r="AA99" s="257">
        <f>M97+M98+S99+W99</f>
        <v>0</v>
      </c>
      <c r="AB99" s="260"/>
      <c r="AC99" s="258">
        <f>IF(O97&gt;M97,2)+IF(M98&lt;O98,2)+IF(Q99&gt;S99,2)+IF(U99&gt;W99,2)</f>
        <v>0</v>
      </c>
      <c r="AD99" s="259"/>
      <c r="AE99" s="257">
        <f>IF(O97&lt;M97,2)+IF(M98&gt;O98,2)+IF(Q99&lt;S99,2)+IF(U99&lt;W99,2)</f>
        <v>0</v>
      </c>
      <c r="AF99" s="260"/>
      <c r="AG99" s="261"/>
      <c r="AH99" s="262"/>
      <c r="AI99" s="111"/>
      <c r="AJ99" s="1"/>
      <c r="AK99" s="1"/>
      <c r="AL99" s="1"/>
      <c r="AM99" s="1"/>
      <c r="AN99" s="111"/>
      <c r="AO99" s="109"/>
      <c r="AP99" s="109"/>
      <c r="AQ99" s="1" t="str">
        <f t="shared" si="14"/>
        <v>TSGBATSV</v>
      </c>
      <c r="AR99" s="1">
        <f t="shared" si="15"/>
        <v>0</v>
      </c>
      <c r="AS99" s="1">
        <f t="shared" si="16"/>
        <v>0</v>
      </c>
      <c r="AT99" s="1"/>
      <c r="AU99" s="1"/>
      <c r="AZ99" s="111" t="s">
        <v>17</v>
      </c>
      <c r="BB99" s="118" t="str">
        <f xml:space="preserve">
IF(AG97=3,B97,
IF(AG98=3,B98,
IF(AG99=3,B99,
IF(AG100=3,B100,
IF(AG101=3,B101,
"")))))</f>
        <v/>
      </c>
      <c r="BC99" s="111"/>
    </row>
    <row r="100" spans="1:55" customFormat="1" hidden="1" x14ac:dyDescent="0.25">
      <c r="A100" s="113" t="s">
        <v>47</v>
      </c>
      <c r="B100" s="252" t="str">
        <f>Z13</f>
        <v>WSV</v>
      </c>
      <c r="C100" s="252"/>
      <c r="D100" s="252"/>
      <c r="E100" s="253" t="str">
        <f>CONCATENATE(I37,"-",L37)</f>
        <v>13:20-2</v>
      </c>
      <c r="F100" s="253"/>
      <c r="G100" s="253"/>
      <c r="H100" s="253"/>
      <c r="I100" s="253" t="str">
        <f>CONCATENATE(I48,"-",L48)</f>
        <v>15:50-1</v>
      </c>
      <c r="J100" s="253"/>
      <c r="K100" s="253"/>
      <c r="L100" s="253"/>
      <c r="M100" s="253" t="str">
        <f>CONCATENATE(I59,"-",L59)</f>
        <v>17:30-3</v>
      </c>
      <c r="N100" s="253"/>
      <c r="O100" s="253"/>
      <c r="P100" s="253"/>
      <c r="Q100" s="254" t="s">
        <v>39</v>
      </c>
      <c r="R100" s="255"/>
      <c r="S100" s="256" t="s">
        <v>39</v>
      </c>
      <c r="T100" s="257"/>
      <c r="U100" s="258">
        <f>V92</f>
        <v>0</v>
      </c>
      <c r="V100" s="259"/>
      <c r="W100" s="257">
        <f>Y92</f>
        <v>0</v>
      </c>
      <c r="X100" s="260"/>
      <c r="Y100" s="258">
        <f>S97+S98+S99+U100</f>
        <v>0</v>
      </c>
      <c r="Z100" s="259"/>
      <c r="AA100" s="257">
        <f>Q97+Q98+Q99+W100</f>
        <v>0</v>
      </c>
      <c r="AB100" s="260"/>
      <c r="AC100" s="258">
        <f>IF(S97&gt;Q97,2)+IF(S98&gt;Q98,2)+IF(S99&gt;Q99,2)+IF(U100&gt;W100,2)</f>
        <v>0</v>
      </c>
      <c r="AD100" s="259"/>
      <c r="AE100" s="257">
        <f>IF(S97&lt;Q97,2)+IF(S98&lt;Q98,2)+IF(S99&lt;Q99,2)+IF(U100&lt;W100,2)</f>
        <v>0</v>
      </c>
      <c r="AF100" s="260"/>
      <c r="AG100" s="261"/>
      <c r="AH100" s="262"/>
      <c r="AI100" s="111"/>
      <c r="AJ100" s="1"/>
      <c r="AK100" s="1"/>
      <c r="AL100" s="1"/>
      <c r="AM100" s="1"/>
      <c r="AN100" s="111"/>
      <c r="AO100" s="109"/>
      <c r="AP100" s="109"/>
      <c r="AQ100" s="1" t="str">
        <f t="shared" si="14"/>
        <v>ETVWSV</v>
      </c>
      <c r="AR100" s="1">
        <f t="shared" si="15"/>
        <v>0</v>
      </c>
      <c r="AS100" s="1">
        <f t="shared" si="16"/>
        <v>0</v>
      </c>
      <c r="AT100" s="1"/>
      <c r="AU100" s="1"/>
      <c r="AZ100" s="111" t="s">
        <v>142</v>
      </c>
      <c r="BB100" s="118" t="str">
        <f xml:space="preserve">
IF(AG97=4,B97,
IF(AG98=4,B98,
IF(AG99=4,B99,
IF(AG100=4,B100,
IF(AG101=4,B101,
"")))))</f>
        <v/>
      </c>
      <c r="BC100" s="111"/>
    </row>
    <row r="101" spans="1:55" s="111" customFormat="1" hidden="1" x14ac:dyDescent="0.25">
      <c r="A101" s="113" t="s">
        <v>48</v>
      </c>
      <c r="B101" s="252" t="str">
        <f>Z14</f>
        <v/>
      </c>
      <c r="C101" s="252"/>
      <c r="D101" s="252"/>
      <c r="E101" s="253" t="str">
        <f>CONCATENATE(I95,"-",L95)</f>
        <v>-2</v>
      </c>
      <c r="F101" s="253"/>
      <c r="G101" s="253"/>
      <c r="H101" s="253"/>
      <c r="I101" s="253" t="str">
        <f>CONCATENATE(I93,"-",L93)</f>
        <v>-4</v>
      </c>
      <c r="J101" s="253"/>
      <c r="K101" s="253"/>
      <c r="L101" s="253"/>
      <c r="M101" s="253" t="str">
        <f>CONCATENATE(I94,"-",L94)</f>
        <v>-1</v>
      </c>
      <c r="N101" s="253"/>
      <c r="O101" s="253"/>
      <c r="P101" s="253"/>
      <c r="Q101" s="253" t="str">
        <f>CONCATENATE(I92,"-",L92)</f>
        <v>-4</v>
      </c>
      <c r="R101" s="253"/>
      <c r="S101" s="253"/>
      <c r="T101" s="253"/>
      <c r="U101" s="254" t="s">
        <v>39</v>
      </c>
      <c r="V101" s="255"/>
      <c r="W101" s="256" t="s">
        <v>39</v>
      </c>
      <c r="X101" s="257"/>
      <c r="Y101" s="258">
        <f>W97+W98+W99+W100</f>
        <v>0</v>
      </c>
      <c r="Z101" s="259"/>
      <c r="AA101" s="257">
        <f>U97+U98+U99+U100</f>
        <v>0</v>
      </c>
      <c r="AB101" s="260"/>
      <c r="AC101" s="258">
        <f>IF(W97&gt;U97,2)+IF(W98&gt;U98,2)+IF(W99&gt;U99,2)+IF(W100&gt;U100,2)</f>
        <v>0</v>
      </c>
      <c r="AD101" s="259"/>
      <c r="AE101" s="257">
        <f>IF(W97&lt;U97,2)+IF(W98&lt;U98,2)+IF(W99&lt;U99,2)+IF(W100&lt;U100,2)</f>
        <v>0</v>
      </c>
      <c r="AF101" s="260"/>
      <c r="AG101" s="261"/>
      <c r="AH101" s="262"/>
      <c r="AO101" s="109"/>
      <c r="AP101" s="109"/>
      <c r="AQ101" s="1" t="str">
        <f t="shared" si="14"/>
        <v>SCALTURA</v>
      </c>
      <c r="AR101" s="1">
        <f t="shared" si="15"/>
        <v>0</v>
      </c>
      <c r="AS101" s="1">
        <f t="shared" si="16"/>
        <v>0</v>
      </c>
      <c r="AZ101" s="111" t="s">
        <v>143</v>
      </c>
      <c r="BB101" s="118" t="str">
        <f xml:space="preserve">
IF(AG97=5,B97,
IF(AG98=5,B98,
IF(AG99=5,B99,
IF(AG100=5,B100,
IF(AG101=5,B101,
"")))))</f>
        <v/>
      </c>
    </row>
    <row r="102" spans="1:55" ht="9" hidden="1" customHeight="1" x14ac:dyDescent="0.25">
      <c r="AQ102" s="1" t="str">
        <f t="shared" si="14"/>
        <v>BGWTOWE</v>
      </c>
      <c r="AR102" s="1">
        <f t="shared" si="15"/>
        <v>0</v>
      </c>
      <c r="AS102" s="1">
        <f t="shared" si="16"/>
        <v>0</v>
      </c>
    </row>
    <row r="103" spans="1:55" hidden="1" x14ac:dyDescent="0.25">
      <c r="A103" s="1" t="s">
        <v>163</v>
      </c>
    </row>
    <row r="104" spans="1:55" hidden="1" x14ac:dyDescent="0.25"/>
    <row r="105" spans="1:55" ht="9" customHeight="1" x14ac:dyDescent="0.25">
      <c r="AN105" s="103"/>
    </row>
    <row r="106" spans="1:55" ht="21" x14ac:dyDescent="0.4">
      <c r="A106" s="216" t="s">
        <v>152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1"/>
      <c r="AJ106" s="212"/>
      <c r="AK106" s="212"/>
      <c r="AL106" s="212"/>
      <c r="AM106" s="212"/>
      <c r="AN106" s="212"/>
      <c r="AO106" s="212"/>
      <c r="AQ106" s="1" t="str">
        <f t="shared" ref="AQ106:AQ111" si="17">R54&amp;N54</f>
        <v>HAHIBWB</v>
      </c>
      <c r="AR106" s="1">
        <f t="shared" ref="AR106:AR111" si="18">Y54</f>
        <v>0</v>
      </c>
      <c r="AS106" s="1">
        <f t="shared" ref="AS106:AS111" si="19">V54</f>
        <v>0</v>
      </c>
    </row>
    <row r="107" spans="1:55" hidden="1" x14ac:dyDescent="0.25">
      <c r="AQ107" s="1" t="str">
        <f t="shared" si="17"/>
        <v>RISTBCH</v>
      </c>
      <c r="AR107" s="1">
        <f t="shared" si="18"/>
        <v>0</v>
      </c>
      <c r="AS107" s="1">
        <f t="shared" si="19"/>
        <v>0</v>
      </c>
    </row>
    <row r="108" spans="1:55" x14ac:dyDescent="0.25">
      <c r="B108" s="226" t="s">
        <v>9</v>
      </c>
      <c r="C108" s="226"/>
      <c r="D108" s="226"/>
      <c r="E108" s="226"/>
      <c r="F108" s="226"/>
      <c r="J108" s="226" t="s">
        <v>10</v>
      </c>
      <c r="K108" s="226"/>
      <c r="L108" s="226"/>
      <c r="M108" s="226"/>
      <c r="N108" s="226"/>
      <c r="R108" s="226" t="s">
        <v>130</v>
      </c>
      <c r="S108" s="226"/>
      <c r="T108" s="226"/>
      <c r="U108" s="226"/>
      <c r="V108" s="226"/>
      <c r="W108" s="116"/>
      <c r="Z108" s="226" t="s">
        <v>131</v>
      </c>
      <c r="AA108" s="226"/>
      <c r="AB108" s="226"/>
      <c r="AC108" s="226"/>
      <c r="AD108" s="226"/>
      <c r="AQ108" s="1" t="str">
        <f t="shared" si="17"/>
        <v>NTSVETV2</v>
      </c>
      <c r="AR108" s="1">
        <f t="shared" si="18"/>
        <v>0</v>
      </c>
      <c r="AS108" s="1">
        <f t="shared" si="19"/>
        <v>0</v>
      </c>
    </row>
    <row r="109" spans="1:55" x14ac:dyDescent="0.25">
      <c r="B109" s="145" t="s">
        <v>132</v>
      </c>
      <c r="C109" s="145"/>
      <c r="D109" s="203" t="str">
        <f xml:space="preserve">
IF(AG72=1,B72,
IF(AG73=1,B73,
IF(AG74=1,B74,
IF(AG75=1,B75,
IF(AG76=1,B76,
"")))))</f>
        <v/>
      </c>
      <c r="E109" s="203"/>
      <c r="F109" s="203"/>
      <c r="J109" s="145" t="s">
        <v>11</v>
      </c>
      <c r="K109" s="145"/>
      <c r="L109" s="203" t="str">
        <f xml:space="preserve">
IF(AG72=2,B72,
IF(AG73=2,B73,
IF(AG74=2,B74,
IF(AG75=2,B75,
IF(AG76=2,B76,
"")))))</f>
        <v/>
      </c>
      <c r="M109" s="203"/>
      <c r="N109" s="203"/>
      <c r="R109" s="145" t="s">
        <v>133</v>
      </c>
      <c r="S109" s="145"/>
      <c r="T109" s="203" t="str">
        <f xml:space="preserve">
IF(AG72=4,B72,
IF(AG73=4,B73,
IF(AG74=4,B74,
IF(AG75=4,B75,
IF(AG76=4,B76,
"")))))</f>
        <v/>
      </c>
      <c r="U109" s="203"/>
      <c r="V109" s="203"/>
      <c r="Z109" s="145" t="s">
        <v>136</v>
      </c>
      <c r="AA109" s="145"/>
      <c r="AB109" s="203" t="str">
        <f xml:space="preserve">
IF(AG79=4,B79,
IF(AG80=4,B80,
IF(AG81=4,B81,
IF(AG82=4,B82,
IF(AG83=4,B83,
"")))))</f>
        <v/>
      </c>
      <c r="AC109" s="203"/>
      <c r="AD109" s="203"/>
      <c r="AQ109" s="1" t="str">
        <f t="shared" si="17"/>
        <v>MTVLBSV</v>
      </c>
      <c r="AR109" s="1">
        <f t="shared" si="18"/>
        <v>0</v>
      </c>
      <c r="AS109" s="1">
        <f t="shared" si="19"/>
        <v>0</v>
      </c>
    </row>
    <row r="110" spans="1:55" x14ac:dyDescent="0.25">
      <c r="B110" s="145" t="s">
        <v>135</v>
      </c>
      <c r="C110" s="145"/>
      <c r="D110" s="203" t="str">
        <f xml:space="preserve">
IF(AG79=1,B79,
IF(AG80=1,B80,
IF(AG81=1,B81,
IF(AG82=1,B82,
IF(AG83=1,B83,
"")))))</f>
        <v/>
      </c>
      <c r="E110" s="203"/>
      <c r="F110" s="203"/>
      <c r="J110" s="145" t="s">
        <v>12</v>
      </c>
      <c r="K110" s="145"/>
      <c r="L110" s="203" t="str">
        <f xml:space="preserve">
IF(AG79=2,B79,
IF(AG80=2,B80,
IF(AG81=2,B81,
IF(AG82=2,B82,
IF(AG83=2,B83,
"")))))</f>
        <v/>
      </c>
      <c r="M110" s="203"/>
      <c r="N110" s="203"/>
      <c r="R110" s="145" t="s">
        <v>142</v>
      </c>
      <c r="S110" s="145"/>
      <c r="T110" s="203" t="str">
        <f xml:space="preserve">
IF(AG97=4,B97,
IF(AG98=4,B98,
IF(AG99=4,B99,
IF(AG100=4,B100,
IF(AG101=4,B101,
"")))))</f>
        <v/>
      </c>
      <c r="U110" s="203"/>
      <c r="V110" s="203"/>
      <c r="Z110" s="145" t="s">
        <v>139</v>
      </c>
      <c r="AA110" s="145"/>
      <c r="AB110" s="203" t="str">
        <f xml:space="preserve">
IF(AG86=4,B86,
IF(AG87=4,B87,
IF(AG88=4,B88,
IF(AG89=4,B89,
IF(AG90=4,B90,
"")))))</f>
        <v/>
      </c>
      <c r="AC110" s="203"/>
      <c r="AD110" s="203"/>
      <c r="AQ110" s="1" t="str">
        <f t="shared" si="17"/>
        <v>ETVTSGB</v>
      </c>
      <c r="AR110" s="1">
        <f t="shared" si="18"/>
        <v>0</v>
      </c>
      <c r="AS110" s="1">
        <f t="shared" si="19"/>
        <v>0</v>
      </c>
    </row>
    <row r="111" spans="1:55" x14ac:dyDescent="0.25">
      <c r="B111" s="145" t="s">
        <v>138</v>
      </c>
      <c r="C111" s="145"/>
      <c r="D111" s="203" t="str">
        <f xml:space="preserve">
IF(AG86=1,B86,
IF(AG87=1,B87,
IF(AG88=1,B88,
IF(AG89=1,B89,
IF(AG90=1,B90,
"")))))</f>
        <v/>
      </c>
      <c r="E111" s="203"/>
      <c r="F111" s="203"/>
      <c r="J111" s="145" t="s">
        <v>14</v>
      </c>
      <c r="K111" s="145"/>
      <c r="L111" s="203" t="str">
        <f xml:space="preserve">
IF(AG86=2,B86,
IF(AG87=2,B87,
IF(AG88=2,B88,
IF(AG89=2,B89,
IF(AG90=2,B90,
"")))))</f>
        <v/>
      </c>
      <c r="M111" s="203"/>
      <c r="N111" s="203"/>
      <c r="R111" s="145" t="s">
        <v>15</v>
      </c>
      <c r="S111" s="145"/>
      <c r="T111" s="203" t="str">
        <f xml:space="preserve">
IF(AG72=3,B72,
IF(AG73=3,B73,
IF(AG74=3,B74,
IF(AG75=3,B75,
IF(AG76=3,B76,
"")))))</f>
        <v/>
      </c>
      <c r="U111" s="203"/>
      <c r="V111" s="203"/>
      <c r="Z111" s="145" t="s">
        <v>16</v>
      </c>
      <c r="AA111" s="145"/>
      <c r="AB111" s="203" t="str">
        <f xml:space="preserve">
IF(AG79=3,B79,
IF(AG80=3,B80,
IF(AG81=3,B81,
IF(AG82=3,B82,
IF(AG83=3,B83,
"")))))</f>
        <v/>
      </c>
      <c r="AC111" s="203"/>
      <c r="AD111" s="203"/>
      <c r="AQ111" s="1" t="str">
        <f t="shared" si="17"/>
        <v>WSVATSV</v>
      </c>
      <c r="AR111" s="1">
        <f t="shared" si="18"/>
        <v>0</v>
      </c>
      <c r="AS111" s="1">
        <f t="shared" si="19"/>
        <v>0</v>
      </c>
    </row>
    <row r="112" spans="1:55" x14ac:dyDescent="0.25">
      <c r="B112" s="145" t="s">
        <v>141</v>
      </c>
      <c r="C112" s="145"/>
      <c r="D112" s="203" t="str">
        <f xml:space="preserve">
IF(AG97=1,B97,
IF(AG98=1,B98,
IF(AG99=1,B99,
IF(AG100=1,B100,
IF(AG101=1,B101,
"")))))</f>
        <v/>
      </c>
      <c r="E112" s="203"/>
      <c r="F112" s="203"/>
      <c r="J112" s="145" t="s">
        <v>13</v>
      </c>
      <c r="K112" s="145"/>
      <c r="L112" s="203" t="str">
        <f xml:space="preserve">
IF(AG97=2,B97,
IF(AG98=2,B98,
IF(AG99=2,B99,
IF(AG100=2,B100,
IF(AG101=2,B101,
"")))))</f>
        <v/>
      </c>
      <c r="M112" s="203"/>
      <c r="N112" s="203"/>
      <c r="R112" s="145" t="s">
        <v>17</v>
      </c>
      <c r="S112" s="145"/>
      <c r="T112" s="203" t="str">
        <f xml:space="preserve">
IF(AG97=3,B97,
IF(AG98=3,B98,
IF(AG99=3,B99,
IF(AG100=3,B100,
IF(AG101=3,B101,
"")))))</f>
        <v/>
      </c>
      <c r="U112" s="203"/>
      <c r="V112" s="203"/>
      <c r="Z112" s="145" t="s">
        <v>18</v>
      </c>
      <c r="AA112" s="145"/>
      <c r="AB112" s="203" t="str">
        <f xml:space="preserve">
IF(AG86=3,B86,
IF(AG87=3,B87,
IF(AG88=3,B88,
IF(AG89=3,B89,
IF(AG90=3,B90,
"")))))</f>
        <v/>
      </c>
      <c r="AC112" s="203"/>
      <c r="AD112" s="203"/>
    </row>
    <row r="113" spans="1:45" x14ac:dyDescent="0.25">
      <c r="AI113" s="211" t="s">
        <v>19</v>
      </c>
      <c r="AJ113" s="212"/>
      <c r="AK113" s="212"/>
      <c r="AL113" s="212"/>
      <c r="AM113" s="212"/>
      <c r="AN113" s="212"/>
      <c r="AO113" s="212"/>
    </row>
    <row r="114" spans="1:45" x14ac:dyDescent="0.25">
      <c r="A114" s="213" t="s">
        <v>20</v>
      </c>
      <c r="B114" s="213"/>
      <c r="C114" s="213"/>
      <c r="D114" s="214" t="s">
        <v>21</v>
      </c>
      <c r="E114" s="214"/>
      <c r="F114" s="215" t="s">
        <v>22</v>
      </c>
      <c r="G114" s="215"/>
      <c r="H114" s="215"/>
      <c r="I114" s="213" t="s">
        <v>23</v>
      </c>
      <c r="J114" s="213"/>
      <c r="K114" s="213"/>
      <c r="L114" s="213" t="s">
        <v>24</v>
      </c>
      <c r="M114" s="213"/>
      <c r="N114" s="213" t="s">
        <v>25</v>
      </c>
      <c r="O114" s="213"/>
      <c r="P114" s="213"/>
      <c r="Q114" s="213"/>
      <c r="R114" s="213"/>
      <c r="S114" s="213"/>
      <c r="T114" s="213"/>
      <c r="U114" s="4"/>
      <c r="V114" s="213" t="s">
        <v>26</v>
      </c>
      <c r="W114" s="213"/>
      <c r="X114" s="213"/>
      <c r="Y114" s="213"/>
      <c r="Z114" s="213"/>
      <c r="AA114" s="4"/>
      <c r="AB114" s="213" t="s">
        <v>27</v>
      </c>
      <c r="AC114" s="213"/>
      <c r="AD114" s="213"/>
      <c r="AE114" s="213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</row>
    <row r="115" spans="1:45" x14ac:dyDescent="0.25">
      <c r="A115" s="271" t="str">
        <f t="shared" ref="A115:A120" si="20">$H$1</f>
        <v>M14-1</v>
      </c>
      <c r="B115" s="271"/>
      <c r="C115" s="271"/>
      <c r="D115" s="271">
        <v>37</v>
      </c>
      <c r="E115" s="271"/>
      <c r="F115" s="271" t="s">
        <v>42</v>
      </c>
      <c r="G115" s="271"/>
      <c r="H115" s="271"/>
      <c r="I115" s="263" t="s">
        <v>49</v>
      </c>
      <c r="J115" s="263"/>
      <c r="K115" s="263"/>
      <c r="L115" s="272">
        <v>1</v>
      </c>
      <c r="M115" s="272"/>
      <c r="N115" s="203" t="str">
        <f>IF(T109="",R109,T109)</f>
        <v>A4</v>
      </c>
      <c r="O115" s="203"/>
      <c r="P115" s="203"/>
      <c r="Q115" s="147" t="s">
        <v>30</v>
      </c>
      <c r="R115" s="203" t="str">
        <f>IF(T110="",R110,T110)</f>
        <v>D4</v>
      </c>
      <c r="S115" s="203"/>
      <c r="T115" s="203"/>
      <c r="V115" s="277"/>
      <c r="W115" s="277"/>
      <c r="X115" s="165" t="s">
        <v>31</v>
      </c>
      <c r="Y115" s="278"/>
      <c r="Z115" s="278"/>
      <c r="AB115" s="238" t="s">
        <v>177</v>
      </c>
      <c r="AC115" s="238"/>
      <c r="AD115" s="238"/>
      <c r="AE115" s="146" t="s">
        <v>30</v>
      </c>
      <c r="AF115" s="221" t="s">
        <v>177</v>
      </c>
      <c r="AG115" s="221"/>
      <c r="AH115" s="221"/>
      <c r="AK115" s="218" t="s">
        <v>136</v>
      </c>
      <c r="AL115" s="218"/>
      <c r="AM115" s="218"/>
      <c r="AQ115" s="1" t="str">
        <f t="shared" ref="AQ115:AQ120" si="21">R64&amp;N64</f>
        <v>ALTOSCAL</v>
      </c>
      <c r="AR115" s="1">
        <f t="shared" ref="AR115:AR120" si="22">Y64</f>
        <v>0</v>
      </c>
      <c r="AS115" s="1">
        <f t="shared" ref="AS115:AS120" si="23">V64</f>
        <v>0</v>
      </c>
    </row>
    <row r="116" spans="1:45" x14ac:dyDescent="0.25">
      <c r="A116" s="271" t="str">
        <f t="shared" si="20"/>
        <v>M14-1</v>
      </c>
      <c r="B116" s="271"/>
      <c r="C116" s="271"/>
      <c r="D116" s="271">
        <v>38</v>
      </c>
      <c r="E116" s="271"/>
      <c r="F116" s="271" t="s">
        <v>42</v>
      </c>
      <c r="G116" s="271"/>
      <c r="H116" s="271"/>
      <c r="I116" s="263" t="s">
        <v>49</v>
      </c>
      <c r="J116" s="263"/>
      <c r="K116" s="263"/>
      <c r="L116" s="272">
        <v>2</v>
      </c>
      <c r="M116" s="272"/>
      <c r="N116" s="203" t="str">
        <f>IF(T111="",R111,T111)</f>
        <v>A3</v>
      </c>
      <c r="O116" s="203"/>
      <c r="P116" s="203"/>
      <c r="Q116" s="147" t="s">
        <v>30</v>
      </c>
      <c r="R116" s="203" t="str">
        <f>IF(T112="",R112,T112)</f>
        <v>D3</v>
      </c>
      <c r="S116" s="203"/>
      <c r="T116" s="203"/>
      <c r="V116" s="277"/>
      <c r="W116" s="277"/>
      <c r="X116" s="165" t="s">
        <v>31</v>
      </c>
      <c r="Y116" s="278"/>
      <c r="Z116" s="278"/>
      <c r="AB116" s="238" t="s">
        <v>177</v>
      </c>
      <c r="AC116" s="238"/>
      <c r="AD116" s="238"/>
      <c r="AE116" s="146" t="s">
        <v>30</v>
      </c>
      <c r="AF116" s="221" t="s">
        <v>177</v>
      </c>
      <c r="AG116" s="221"/>
      <c r="AH116" s="221"/>
      <c r="AK116" s="218" t="s">
        <v>16</v>
      </c>
      <c r="AL116" s="218"/>
      <c r="AM116" s="218"/>
      <c r="AQ116" s="1" t="str">
        <f t="shared" si="21"/>
        <v>TOWETURA</v>
      </c>
      <c r="AR116" s="1">
        <f t="shared" si="22"/>
        <v>0</v>
      </c>
      <c r="AS116" s="1">
        <f t="shared" si="23"/>
        <v>0</v>
      </c>
    </row>
    <row r="117" spans="1:45" x14ac:dyDescent="0.25">
      <c r="A117" s="271" t="str">
        <f t="shared" si="20"/>
        <v>M14-1</v>
      </c>
      <c r="B117" s="271"/>
      <c r="C117" s="271"/>
      <c r="D117" s="271">
        <v>39</v>
      </c>
      <c r="E117" s="271"/>
      <c r="F117" s="271" t="s">
        <v>43</v>
      </c>
      <c r="G117" s="271"/>
      <c r="H117" s="271"/>
      <c r="I117" s="263" t="s">
        <v>53</v>
      </c>
      <c r="J117" s="263"/>
      <c r="K117" s="263"/>
      <c r="L117" s="275">
        <v>1</v>
      </c>
      <c r="M117" s="275"/>
      <c r="N117" s="203" t="str">
        <f>IF(AB109="",Z109,AB109)</f>
        <v>B4</v>
      </c>
      <c r="O117" s="203"/>
      <c r="P117" s="203"/>
      <c r="Q117" s="147" t="s">
        <v>30</v>
      </c>
      <c r="R117" s="203" t="str">
        <f>IF(AB110="",Z110,AB110)</f>
        <v>C4</v>
      </c>
      <c r="S117" s="203"/>
      <c r="T117" s="203"/>
      <c r="V117" s="277"/>
      <c r="W117" s="277"/>
      <c r="X117" s="165" t="s">
        <v>31</v>
      </c>
      <c r="Y117" s="278"/>
      <c r="Z117" s="278"/>
      <c r="AB117" s="238" t="s">
        <v>177</v>
      </c>
      <c r="AC117" s="238"/>
      <c r="AD117" s="238"/>
      <c r="AE117" s="146" t="s">
        <v>30</v>
      </c>
      <c r="AF117" s="221" t="s">
        <v>177</v>
      </c>
      <c r="AG117" s="221"/>
      <c r="AH117" s="221"/>
      <c r="AK117" s="218" t="str">
        <f>R115</f>
        <v>D4</v>
      </c>
      <c r="AL117" s="218"/>
      <c r="AM117" s="218"/>
      <c r="AQ117" s="1" t="str">
        <f t="shared" si="21"/>
        <v>HAPIHAHI</v>
      </c>
      <c r="AR117" s="1">
        <f t="shared" si="22"/>
        <v>0</v>
      </c>
      <c r="AS117" s="1">
        <f t="shared" si="23"/>
        <v>0</v>
      </c>
    </row>
    <row r="118" spans="1:45" x14ac:dyDescent="0.25">
      <c r="A118" s="271" t="str">
        <f t="shared" si="20"/>
        <v>M14-1</v>
      </c>
      <c r="B118" s="271"/>
      <c r="C118" s="271"/>
      <c r="D118" s="271">
        <v>40</v>
      </c>
      <c r="E118" s="271"/>
      <c r="F118" s="271" t="s">
        <v>43</v>
      </c>
      <c r="G118" s="271"/>
      <c r="H118" s="271"/>
      <c r="I118" s="263" t="s">
        <v>53</v>
      </c>
      <c r="J118" s="263"/>
      <c r="K118" s="263"/>
      <c r="L118" s="275">
        <v>2</v>
      </c>
      <c r="M118" s="275"/>
      <c r="N118" s="203" t="str">
        <f>IF(AB111="",Z111,AB111)</f>
        <v>B3</v>
      </c>
      <c r="O118" s="203"/>
      <c r="P118" s="203"/>
      <c r="Q118" s="147" t="s">
        <v>30</v>
      </c>
      <c r="R118" s="203" t="str">
        <f>IF(AB112="",Z112,AB112)</f>
        <v>C3</v>
      </c>
      <c r="S118" s="203"/>
      <c r="T118" s="203"/>
      <c r="V118" s="277"/>
      <c r="W118" s="277"/>
      <c r="X118" s="165" t="s">
        <v>31</v>
      </c>
      <c r="Y118" s="278"/>
      <c r="Z118" s="278"/>
      <c r="AB118" s="238" t="s">
        <v>177</v>
      </c>
      <c r="AC118" s="238"/>
      <c r="AD118" s="238"/>
      <c r="AE118" s="146" t="s">
        <v>30</v>
      </c>
      <c r="AF118" s="221" t="s">
        <v>177</v>
      </c>
      <c r="AG118" s="221"/>
      <c r="AH118" s="221"/>
      <c r="AK118" s="218" t="s">
        <v>17</v>
      </c>
      <c r="AL118" s="218"/>
      <c r="AM118" s="218"/>
      <c r="AQ118" s="1" t="str">
        <f t="shared" si="21"/>
        <v>BCHBWB</v>
      </c>
      <c r="AR118" s="1">
        <f t="shared" si="22"/>
        <v>0</v>
      </c>
      <c r="AS118" s="1">
        <f t="shared" si="23"/>
        <v>0</v>
      </c>
    </row>
    <row r="119" spans="1:45" x14ac:dyDescent="0.25">
      <c r="A119" s="198" t="str">
        <f t="shared" si="20"/>
        <v>M14-1</v>
      </c>
      <c r="B119" s="198"/>
      <c r="C119" s="198"/>
      <c r="D119" s="198">
        <v>41</v>
      </c>
      <c r="E119" s="198"/>
      <c r="F119" s="198" t="s">
        <v>40</v>
      </c>
      <c r="G119" s="198"/>
      <c r="H119" s="198"/>
      <c r="I119" s="210" t="s">
        <v>49</v>
      </c>
      <c r="J119" s="210"/>
      <c r="K119" s="210"/>
      <c r="L119" s="207">
        <v>2</v>
      </c>
      <c r="M119" s="207"/>
      <c r="N119" s="204" t="str">
        <f>IF(D109="",B109,D109)</f>
        <v>A1</v>
      </c>
      <c r="O119" s="204"/>
      <c r="P119" s="204"/>
      <c r="Q119" s="168" t="s">
        <v>30</v>
      </c>
      <c r="R119" s="204" t="str">
        <f>IF(D110="",B110,D110)</f>
        <v>B1</v>
      </c>
      <c r="S119" s="204"/>
      <c r="T119" s="204"/>
      <c r="U119" s="169"/>
      <c r="V119" s="205"/>
      <c r="W119" s="205"/>
      <c r="X119" s="170" t="s">
        <v>31</v>
      </c>
      <c r="Y119" s="206"/>
      <c r="Z119" s="206"/>
      <c r="AA119" s="169"/>
      <c r="AB119" s="208" t="s">
        <v>177</v>
      </c>
      <c r="AC119" s="208"/>
      <c r="AD119" s="208"/>
      <c r="AE119" s="151" t="s">
        <v>30</v>
      </c>
      <c r="AF119" s="209" t="s">
        <v>177</v>
      </c>
      <c r="AG119" s="209"/>
      <c r="AH119" s="209"/>
      <c r="AI119" s="169"/>
      <c r="AJ119" s="169"/>
      <c r="AK119" s="197" t="str">
        <f>R116</f>
        <v>D3</v>
      </c>
      <c r="AL119" s="197"/>
      <c r="AM119" s="197"/>
      <c r="AQ119" s="1" t="str">
        <f t="shared" si="21"/>
        <v>OTTNTSV</v>
      </c>
      <c r="AR119" s="1">
        <f t="shared" si="22"/>
        <v>0</v>
      </c>
      <c r="AS119" s="1">
        <f t="shared" si="23"/>
        <v>0</v>
      </c>
    </row>
    <row r="120" spans="1:45" x14ac:dyDescent="0.25">
      <c r="A120" s="198" t="str">
        <f t="shared" si="20"/>
        <v>M14-1</v>
      </c>
      <c r="B120" s="198"/>
      <c r="C120" s="198"/>
      <c r="D120" s="198">
        <v>42</v>
      </c>
      <c r="E120" s="198"/>
      <c r="F120" s="198" t="s">
        <v>40</v>
      </c>
      <c r="G120" s="198"/>
      <c r="H120" s="198"/>
      <c r="I120" s="210" t="s">
        <v>49</v>
      </c>
      <c r="J120" s="210"/>
      <c r="K120" s="210"/>
      <c r="L120" s="207">
        <v>3</v>
      </c>
      <c r="M120" s="207"/>
      <c r="N120" s="204" t="str">
        <f>IF(D111="",B111,D111)</f>
        <v>C1</v>
      </c>
      <c r="O120" s="204"/>
      <c r="P120" s="204"/>
      <c r="Q120" s="168" t="s">
        <v>30</v>
      </c>
      <c r="R120" s="204" t="str">
        <f>IF(D112="",B112,D112)</f>
        <v>D1</v>
      </c>
      <c r="S120" s="204"/>
      <c r="T120" s="204"/>
      <c r="U120" s="169"/>
      <c r="V120" s="205"/>
      <c r="W120" s="205"/>
      <c r="X120" s="170" t="s">
        <v>31</v>
      </c>
      <c r="Y120" s="206"/>
      <c r="Z120" s="206"/>
      <c r="AA120" s="169"/>
      <c r="AB120" s="208" t="s">
        <v>177</v>
      </c>
      <c r="AC120" s="208"/>
      <c r="AD120" s="208"/>
      <c r="AE120" s="151" t="s">
        <v>30</v>
      </c>
      <c r="AF120" s="209" t="s">
        <v>177</v>
      </c>
      <c r="AG120" s="209"/>
      <c r="AH120" s="209"/>
      <c r="AI120" s="169"/>
      <c r="AJ120" s="169"/>
      <c r="AK120" s="197" t="str">
        <f>R117</f>
        <v>C4</v>
      </c>
      <c r="AL120" s="197"/>
      <c r="AM120" s="197"/>
      <c r="AQ120" s="1" t="str">
        <f t="shared" si="21"/>
        <v>BSVETV2</v>
      </c>
      <c r="AR120" s="1">
        <f t="shared" si="22"/>
        <v>0</v>
      </c>
      <c r="AS120" s="1">
        <f t="shared" si="23"/>
        <v>0</v>
      </c>
    </row>
    <row r="121" spans="1:45" x14ac:dyDescent="0.25">
      <c r="V121" s="164"/>
      <c r="W121" s="164"/>
      <c r="X121" s="164"/>
      <c r="Y121" s="164"/>
      <c r="Z121" s="164"/>
    </row>
    <row r="122" spans="1:45" x14ac:dyDescent="0.25">
      <c r="V122" s="164"/>
      <c r="W122" s="164"/>
      <c r="X122" s="164"/>
      <c r="Y122" s="164"/>
      <c r="Z122" s="164"/>
      <c r="AI122" s="211" t="s">
        <v>19</v>
      </c>
      <c r="AJ122" s="212"/>
      <c r="AK122" s="212"/>
      <c r="AL122" s="212"/>
      <c r="AM122" s="212"/>
      <c r="AN122" s="212"/>
      <c r="AO122" s="212"/>
    </row>
    <row r="123" spans="1:45" x14ac:dyDescent="0.25">
      <c r="A123" s="213" t="s">
        <v>20</v>
      </c>
      <c r="B123" s="213"/>
      <c r="C123" s="213"/>
      <c r="D123" s="214" t="s">
        <v>21</v>
      </c>
      <c r="E123" s="214"/>
      <c r="F123" s="215" t="s">
        <v>22</v>
      </c>
      <c r="G123" s="215"/>
      <c r="H123" s="215"/>
      <c r="I123" s="213" t="s">
        <v>23</v>
      </c>
      <c r="J123" s="213"/>
      <c r="K123" s="213"/>
      <c r="L123" s="213" t="s">
        <v>24</v>
      </c>
      <c r="M123" s="213"/>
      <c r="N123" s="213" t="s">
        <v>25</v>
      </c>
      <c r="O123" s="213"/>
      <c r="P123" s="213"/>
      <c r="Q123" s="213"/>
      <c r="R123" s="213"/>
      <c r="S123" s="213"/>
      <c r="T123" s="213"/>
      <c r="U123" s="4"/>
      <c r="V123" s="279" t="s">
        <v>26</v>
      </c>
      <c r="W123" s="279"/>
      <c r="X123" s="279"/>
      <c r="Y123" s="279"/>
      <c r="Z123" s="279"/>
      <c r="AA123" s="4"/>
      <c r="AB123" s="213" t="s">
        <v>27</v>
      </c>
      <c r="AC123" s="213"/>
      <c r="AD123" s="213"/>
      <c r="AE123" s="213"/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</row>
    <row r="124" spans="1:45" x14ac:dyDescent="0.25">
      <c r="A124" s="198" t="str">
        <f t="shared" ref="A124:A129" si="24">$H$1</f>
        <v>M14-1</v>
      </c>
      <c r="B124" s="198"/>
      <c r="C124" s="198"/>
      <c r="D124" s="198">
        <v>43</v>
      </c>
      <c r="E124" s="198"/>
      <c r="F124" s="198" t="s">
        <v>41</v>
      </c>
      <c r="G124" s="198"/>
      <c r="H124" s="198"/>
      <c r="I124" s="210" t="s">
        <v>53</v>
      </c>
      <c r="J124" s="210"/>
      <c r="K124" s="210"/>
      <c r="L124" s="207">
        <v>1</v>
      </c>
      <c r="M124" s="207"/>
      <c r="N124" s="204" t="str">
        <f>IF(L109="",J109,L109)</f>
        <v>A2</v>
      </c>
      <c r="O124" s="204"/>
      <c r="P124" s="204"/>
      <c r="Q124" s="168" t="s">
        <v>30</v>
      </c>
      <c r="R124" s="204" t="str">
        <f>IF(L110="",J110,L110)</f>
        <v>B2</v>
      </c>
      <c r="S124" s="204"/>
      <c r="T124" s="204"/>
      <c r="U124" s="169"/>
      <c r="V124" s="205"/>
      <c r="W124" s="205"/>
      <c r="X124" s="170" t="s">
        <v>31</v>
      </c>
      <c r="Y124" s="206"/>
      <c r="Z124" s="206"/>
      <c r="AA124" s="169"/>
      <c r="AB124" s="208" t="s">
        <v>177</v>
      </c>
      <c r="AC124" s="208"/>
      <c r="AD124" s="208"/>
      <c r="AE124" s="151" t="s">
        <v>30</v>
      </c>
      <c r="AF124" s="209" t="s">
        <v>177</v>
      </c>
      <c r="AG124" s="209"/>
      <c r="AH124" s="209"/>
      <c r="AI124" s="169"/>
      <c r="AJ124" s="169"/>
      <c r="AK124" s="197" t="str">
        <f>R118</f>
        <v>C3</v>
      </c>
      <c r="AL124" s="197"/>
      <c r="AM124" s="197"/>
    </row>
    <row r="125" spans="1:45" x14ac:dyDescent="0.25">
      <c r="A125" s="198" t="str">
        <f t="shared" si="24"/>
        <v>M14-1</v>
      </c>
      <c r="B125" s="198"/>
      <c r="C125" s="198"/>
      <c r="D125" s="198">
        <v>44</v>
      </c>
      <c r="E125" s="198"/>
      <c r="F125" s="198" t="s">
        <v>41</v>
      </c>
      <c r="G125" s="198"/>
      <c r="H125" s="198"/>
      <c r="I125" s="210" t="s">
        <v>53</v>
      </c>
      <c r="J125" s="210"/>
      <c r="K125" s="210"/>
      <c r="L125" s="207">
        <v>2</v>
      </c>
      <c r="M125" s="207"/>
      <c r="N125" s="204" t="str">
        <f>IF(L111="",J111,L111)</f>
        <v>C2</v>
      </c>
      <c r="O125" s="204"/>
      <c r="P125" s="204"/>
      <c r="Q125" s="168" t="s">
        <v>30</v>
      </c>
      <c r="R125" s="204" t="str">
        <f>IF(L112="",J112,L112)</f>
        <v>D2</v>
      </c>
      <c r="S125" s="204"/>
      <c r="T125" s="204"/>
      <c r="U125" s="169"/>
      <c r="V125" s="205"/>
      <c r="W125" s="205"/>
      <c r="X125" s="170" t="s">
        <v>31</v>
      </c>
      <c r="Y125" s="206"/>
      <c r="Z125" s="206"/>
      <c r="AA125" s="169"/>
      <c r="AB125" s="208" t="s">
        <v>177</v>
      </c>
      <c r="AC125" s="208"/>
      <c r="AD125" s="208"/>
      <c r="AE125" s="151" t="s">
        <v>30</v>
      </c>
      <c r="AF125" s="209" t="s">
        <v>177</v>
      </c>
      <c r="AG125" s="209"/>
      <c r="AH125" s="209"/>
      <c r="AI125" s="169"/>
      <c r="AJ125" s="169"/>
      <c r="AK125" s="197" t="str">
        <f>R119</f>
        <v>B1</v>
      </c>
      <c r="AL125" s="197"/>
      <c r="AM125" s="197"/>
    </row>
    <row r="126" spans="1:45" x14ac:dyDescent="0.25">
      <c r="A126" s="271" t="str">
        <f t="shared" si="24"/>
        <v>M14-1</v>
      </c>
      <c r="B126" s="271"/>
      <c r="C126" s="271"/>
      <c r="D126" s="271">
        <v>45</v>
      </c>
      <c r="E126" s="271"/>
      <c r="F126" s="271" t="s">
        <v>42</v>
      </c>
      <c r="G126" s="271"/>
      <c r="H126" s="271"/>
      <c r="I126" s="263" t="s">
        <v>50</v>
      </c>
      <c r="J126" s="263"/>
      <c r="K126" s="263"/>
      <c r="L126" s="275">
        <v>1</v>
      </c>
      <c r="M126" s="275"/>
      <c r="N126" s="203" t="str">
        <f>IF(T110="",R110,T110)</f>
        <v>D4</v>
      </c>
      <c r="O126" s="203"/>
      <c r="P126" s="203"/>
      <c r="Q126" s="147" t="s">
        <v>30</v>
      </c>
      <c r="R126" s="203" t="str">
        <f>IF(T111="",R111,T111)</f>
        <v>A3</v>
      </c>
      <c r="S126" s="203"/>
      <c r="T126" s="203"/>
      <c r="V126" s="277"/>
      <c r="W126" s="277"/>
      <c r="X126" s="165" t="s">
        <v>31</v>
      </c>
      <c r="Y126" s="278"/>
      <c r="Z126" s="278"/>
      <c r="AB126" s="238" t="s">
        <v>177</v>
      </c>
      <c r="AC126" s="238"/>
      <c r="AD126" s="238"/>
      <c r="AE126" s="146" t="s">
        <v>30</v>
      </c>
      <c r="AF126" s="221" t="s">
        <v>177</v>
      </c>
      <c r="AG126" s="221"/>
      <c r="AH126" s="221"/>
      <c r="AK126" s="218" t="s">
        <v>139</v>
      </c>
      <c r="AL126" s="218"/>
      <c r="AM126" s="218"/>
    </row>
    <row r="127" spans="1:45" x14ac:dyDescent="0.25">
      <c r="A127" s="271" t="str">
        <f t="shared" si="24"/>
        <v>M14-1</v>
      </c>
      <c r="B127" s="271"/>
      <c r="C127" s="271"/>
      <c r="D127" s="271">
        <v>46</v>
      </c>
      <c r="E127" s="271"/>
      <c r="F127" s="271" t="s">
        <v>42</v>
      </c>
      <c r="G127" s="271"/>
      <c r="H127" s="271"/>
      <c r="I127" s="219" t="s">
        <v>50</v>
      </c>
      <c r="J127" s="219"/>
      <c r="K127" s="219"/>
      <c r="L127" s="275">
        <v>2</v>
      </c>
      <c r="M127" s="275"/>
      <c r="N127" s="203" t="str">
        <f>IF(T112="",R112,T112)</f>
        <v>D3</v>
      </c>
      <c r="O127" s="203"/>
      <c r="P127" s="203"/>
      <c r="Q127" s="147" t="s">
        <v>30</v>
      </c>
      <c r="R127" s="203" t="str">
        <f>IF(T109="",R109,T109)</f>
        <v>A4</v>
      </c>
      <c r="S127" s="203"/>
      <c r="T127" s="203"/>
      <c r="V127" s="277"/>
      <c r="W127" s="277"/>
      <c r="X127" s="165" t="s">
        <v>31</v>
      </c>
      <c r="Y127" s="278"/>
      <c r="Z127" s="278"/>
      <c r="AB127" s="238" t="s">
        <v>177</v>
      </c>
      <c r="AC127" s="238"/>
      <c r="AD127" s="238"/>
      <c r="AE127" s="146" t="s">
        <v>30</v>
      </c>
      <c r="AF127" s="221" t="s">
        <v>177</v>
      </c>
      <c r="AG127" s="221"/>
      <c r="AH127" s="221"/>
      <c r="AK127" s="218" t="s">
        <v>18</v>
      </c>
      <c r="AL127" s="218"/>
      <c r="AM127" s="218"/>
    </row>
    <row r="128" spans="1:45" x14ac:dyDescent="0.25">
      <c r="A128" s="271" t="str">
        <f t="shared" si="24"/>
        <v>M14-1</v>
      </c>
      <c r="B128" s="271"/>
      <c r="C128" s="271"/>
      <c r="D128" s="271">
        <v>47</v>
      </c>
      <c r="E128" s="271"/>
      <c r="F128" s="271" t="s">
        <v>43</v>
      </c>
      <c r="G128" s="271"/>
      <c r="H128" s="271"/>
      <c r="I128" s="263" t="s">
        <v>54</v>
      </c>
      <c r="J128" s="263"/>
      <c r="K128" s="263"/>
      <c r="L128" s="275">
        <v>1</v>
      </c>
      <c r="M128" s="275"/>
      <c r="N128" s="203" t="str">
        <f>IF(AB110="",Z110,AB110)</f>
        <v>C4</v>
      </c>
      <c r="O128" s="203"/>
      <c r="P128" s="203"/>
      <c r="Q128" s="147" t="s">
        <v>30</v>
      </c>
      <c r="R128" s="203" t="str">
        <f>IF(AB111="",Z111,AB111)</f>
        <v>B3</v>
      </c>
      <c r="S128" s="203"/>
      <c r="T128" s="203"/>
      <c r="V128" s="277"/>
      <c r="W128" s="277"/>
      <c r="X128" s="165" t="s">
        <v>31</v>
      </c>
      <c r="Y128" s="278"/>
      <c r="Z128" s="278"/>
      <c r="AB128" s="238" t="s">
        <v>177</v>
      </c>
      <c r="AC128" s="238"/>
      <c r="AD128" s="238"/>
      <c r="AE128" s="146" t="s">
        <v>30</v>
      </c>
      <c r="AF128" s="221" t="s">
        <v>177</v>
      </c>
      <c r="AG128" s="221"/>
      <c r="AH128" s="221"/>
      <c r="AK128" s="218" t="s">
        <v>15</v>
      </c>
      <c r="AL128" s="218"/>
      <c r="AM128" s="218"/>
    </row>
    <row r="129" spans="1:45" x14ac:dyDescent="0.25">
      <c r="A129" s="271" t="str">
        <f t="shared" si="24"/>
        <v>M14-1</v>
      </c>
      <c r="B129" s="271"/>
      <c r="C129" s="271"/>
      <c r="D129" s="271">
        <v>48</v>
      </c>
      <c r="E129" s="271"/>
      <c r="F129" s="271" t="s">
        <v>43</v>
      </c>
      <c r="G129" s="271"/>
      <c r="H129" s="271"/>
      <c r="I129" s="263" t="s">
        <v>54</v>
      </c>
      <c r="J129" s="263"/>
      <c r="K129" s="263"/>
      <c r="L129" s="275">
        <v>2</v>
      </c>
      <c r="M129" s="275"/>
      <c r="N129" s="203" t="str">
        <f>IF(AB112="",Z112,AB112)</f>
        <v>C3</v>
      </c>
      <c r="O129" s="203"/>
      <c r="P129" s="203"/>
      <c r="Q129" s="147" t="s">
        <v>30</v>
      </c>
      <c r="R129" s="203" t="str">
        <f>IF(AB109="",Z109,AB109)</f>
        <v>B4</v>
      </c>
      <c r="S129" s="203"/>
      <c r="T129" s="203"/>
      <c r="V129" s="277"/>
      <c r="W129" s="277"/>
      <c r="X129" s="165" t="s">
        <v>31</v>
      </c>
      <c r="Y129" s="278"/>
      <c r="Z129" s="278"/>
      <c r="AB129" s="238" t="s">
        <v>177</v>
      </c>
      <c r="AC129" s="238"/>
      <c r="AD129" s="238"/>
      <c r="AE129" s="146" t="s">
        <v>30</v>
      </c>
      <c r="AF129" s="221" t="s">
        <v>177</v>
      </c>
      <c r="AG129" s="221"/>
      <c r="AH129" s="221"/>
      <c r="AK129" s="218" t="s">
        <v>133</v>
      </c>
      <c r="AL129" s="218"/>
      <c r="AM129" s="218"/>
    </row>
    <row r="130" spans="1:45" customFormat="1" x14ac:dyDescent="0.25">
      <c r="A130" s="106"/>
      <c r="B130" s="1"/>
      <c r="C130" s="1"/>
      <c r="D130" s="1"/>
      <c r="E130" s="1"/>
      <c r="F130" s="149"/>
      <c r="G130" s="149"/>
      <c r="H130" s="149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V130" s="166"/>
      <c r="W130" s="166"/>
      <c r="X130" s="166"/>
      <c r="Y130" s="166"/>
      <c r="Z130" s="166"/>
      <c r="AB130" s="106"/>
      <c r="AC130" s="106"/>
      <c r="AD130" s="106"/>
      <c r="AE130" s="106"/>
      <c r="AF130" s="106"/>
      <c r="AG130" s="106"/>
      <c r="AH130" s="106"/>
      <c r="AI130" s="108"/>
      <c r="AJ130" s="108"/>
      <c r="AK130" s="108"/>
      <c r="AL130" s="108"/>
      <c r="AM130" s="108"/>
      <c r="AN130" s="103" t="str">
        <f>$AN$15</f>
        <v>Version 4 - HAPI hat zurückgezogen: Stand 18.06.2026</v>
      </c>
      <c r="AO130" s="109"/>
      <c r="AP130" s="109"/>
      <c r="AQ130" s="1"/>
      <c r="AR130" s="1"/>
      <c r="AS130" s="1"/>
    </row>
    <row r="131" spans="1:45" x14ac:dyDescent="0.25">
      <c r="V131" s="164"/>
      <c r="W131" s="164"/>
      <c r="X131" s="164"/>
      <c r="Y131" s="164"/>
      <c r="Z131" s="164"/>
      <c r="AI131" s="211" t="s">
        <v>19</v>
      </c>
      <c r="AJ131" s="212"/>
      <c r="AK131" s="212"/>
      <c r="AL131" s="212"/>
      <c r="AM131" s="212"/>
      <c r="AN131" s="212"/>
      <c r="AO131" s="212"/>
    </row>
    <row r="132" spans="1:45" x14ac:dyDescent="0.25">
      <c r="A132" s="213" t="s">
        <v>20</v>
      </c>
      <c r="B132" s="213"/>
      <c r="C132" s="213"/>
      <c r="D132" s="214" t="s">
        <v>21</v>
      </c>
      <c r="E132" s="214"/>
      <c r="F132" s="215" t="s">
        <v>22</v>
      </c>
      <c r="G132" s="215"/>
      <c r="H132" s="215"/>
      <c r="I132" s="213" t="s">
        <v>23</v>
      </c>
      <c r="J132" s="213"/>
      <c r="K132" s="213"/>
      <c r="L132" s="213" t="s">
        <v>24</v>
      </c>
      <c r="M132" s="213"/>
      <c r="N132" s="213" t="s">
        <v>25</v>
      </c>
      <c r="O132" s="213"/>
      <c r="P132" s="213"/>
      <c r="Q132" s="213"/>
      <c r="R132" s="213"/>
      <c r="S132" s="213"/>
      <c r="T132" s="213"/>
      <c r="U132" s="4"/>
      <c r="V132" s="279" t="s">
        <v>26</v>
      </c>
      <c r="W132" s="279"/>
      <c r="X132" s="279"/>
      <c r="Y132" s="279"/>
      <c r="Z132" s="279"/>
      <c r="AA132" s="4"/>
      <c r="AB132" s="213" t="s">
        <v>27</v>
      </c>
      <c r="AC132" s="213"/>
      <c r="AD132" s="213"/>
      <c r="AE132" s="213"/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</row>
    <row r="133" spans="1:45" x14ac:dyDescent="0.25">
      <c r="A133" s="198" t="str">
        <f>$H$1</f>
        <v>M14-1</v>
      </c>
      <c r="B133" s="198"/>
      <c r="C133" s="198"/>
      <c r="D133" s="198">
        <v>49</v>
      </c>
      <c r="E133" s="198"/>
      <c r="F133" s="198" t="s">
        <v>40</v>
      </c>
      <c r="G133" s="198"/>
      <c r="H133" s="198"/>
      <c r="I133" s="210" t="s">
        <v>54</v>
      </c>
      <c r="J133" s="210"/>
      <c r="K133" s="210"/>
      <c r="L133" s="207">
        <v>1</v>
      </c>
      <c r="M133" s="207"/>
      <c r="N133" s="204" t="str">
        <f>IF(D110="",B110,D110)</f>
        <v>B1</v>
      </c>
      <c r="O133" s="204"/>
      <c r="P133" s="204"/>
      <c r="Q133" s="168" t="s">
        <v>30</v>
      </c>
      <c r="R133" s="204" t="str">
        <f>IF(D111="",B111,D111)</f>
        <v>C1</v>
      </c>
      <c r="S133" s="204"/>
      <c r="T133" s="204"/>
      <c r="U133" s="169"/>
      <c r="V133" s="205"/>
      <c r="W133" s="205"/>
      <c r="X133" s="170" t="s">
        <v>31</v>
      </c>
      <c r="Y133" s="206"/>
      <c r="Z133" s="206"/>
      <c r="AA133" s="169"/>
      <c r="AB133" s="208" t="s">
        <v>177</v>
      </c>
      <c r="AC133" s="208"/>
      <c r="AD133" s="208"/>
      <c r="AE133" s="151" t="s">
        <v>30</v>
      </c>
      <c r="AF133" s="209" t="s">
        <v>177</v>
      </c>
      <c r="AG133" s="209"/>
      <c r="AH133" s="209"/>
      <c r="AI133" s="169"/>
      <c r="AJ133" s="169"/>
      <c r="AK133" s="197" t="str">
        <f>R127</f>
        <v>A4</v>
      </c>
      <c r="AL133" s="197"/>
      <c r="AM133" s="197"/>
      <c r="AN133" s="169"/>
    </row>
    <row r="134" spans="1:45" x14ac:dyDescent="0.25">
      <c r="A134" s="198" t="str">
        <f>$H$1</f>
        <v>M14-1</v>
      </c>
      <c r="B134" s="198"/>
      <c r="C134" s="198"/>
      <c r="D134" s="198">
        <v>50</v>
      </c>
      <c r="E134" s="198"/>
      <c r="F134" s="198" t="s">
        <v>40</v>
      </c>
      <c r="G134" s="198"/>
      <c r="H134" s="198"/>
      <c r="I134" s="210" t="s">
        <v>54</v>
      </c>
      <c r="J134" s="210"/>
      <c r="K134" s="210"/>
      <c r="L134" s="207">
        <v>2</v>
      </c>
      <c r="M134" s="207"/>
      <c r="N134" s="204" t="str">
        <f>IF(D112="",B112,D112)</f>
        <v>D1</v>
      </c>
      <c r="O134" s="204"/>
      <c r="P134" s="204"/>
      <c r="Q134" s="168" t="s">
        <v>30</v>
      </c>
      <c r="R134" s="204" t="str">
        <f>IF(D109="",B109,D109)</f>
        <v>A1</v>
      </c>
      <c r="S134" s="204"/>
      <c r="T134" s="204"/>
      <c r="U134" s="169"/>
      <c r="V134" s="205"/>
      <c r="W134" s="205"/>
      <c r="X134" s="170" t="s">
        <v>31</v>
      </c>
      <c r="Y134" s="206"/>
      <c r="Z134" s="206"/>
      <c r="AA134" s="169"/>
      <c r="AB134" s="208" t="s">
        <v>177</v>
      </c>
      <c r="AC134" s="208"/>
      <c r="AD134" s="208"/>
      <c r="AE134" s="151" t="s">
        <v>30</v>
      </c>
      <c r="AF134" s="209" t="s">
        <v>177</v>
      </c>
      <c r="AG134" s="209"/>
      <c r="AH134" s="209"/>
      <c r="AI134" s="169"/>
      <c r="AJ134" s="169"/>
      <c r="AK134" s="197" t="str">
        <f>R128</f>
        <v>B3</v>
      </c>
      <c r="AL134" s="197"/>
      <c r="AM134" s="197"/>
      <c r="AN134" s="169"/>
    </row>
    <row r="135" spans="1:45" x14ac:dyDescent="0.25">
      <c r="A135" s="198" t="str">
        <f>$H$1</f>
        <v>M14-1</v>
      </c>
      <c r="B135" s="198"/>
      <c r="C135" s="198"/>
      <c r="D135" s="198">
        <v>51</v>
      </c>
      <c r="E135" s="198"/>
      <c r="F135" s="198" t="s">
        <v>41</v>
      </c>
      <c r="G135" s="198"/>
      <c r="H135" s="198"/>
      <c r="I135" s="210" t="s">
        <v>54</v>
      </c>
      <c r="J135" s="210"/>
      <c r="K135" s="210"/>
      <c r="L135" s="207">
        <v>3</v>
      </c>
      <c r="M135" s="207"/>
      <c r="N135" s="204" t="str">
        <f>IF(L110="",J110,L110)</f>
        <v>B2</v>
      </c>
      <c r="O135" s="204"/>
      <c r="P135" s="204"/>
      <c r="Q135" s="168" t="s">
        <v>30</v>
      </c>
      <c r="R135" s="204" t="str">
        <f>IF(L111="",J111,L111)</f>
        <v>C2</v>
      </c>
      <c r="S135" s="204"/>
      <c r="T135" s="204"/>
      <c r="U135" s="169"/>
      <c r="V135" s="205"/>
      <c r="W135" s="205"/>
      <c r="X135" s="170" t="s">
        <v>31</v>
      </c>
      <c r="Y135" s="206"/>
      <c r="Z135" s="206"/>
      <c r="AA135" s="169"/>
      <c r="AB135" s="208" t="s">
        <v>177</v>
      </c>
      <c r="AC135" s="208"/>
      <c r="AD135" s="208"/>
      <c r="AE135" s="151" t="s">
        <v>30</v>
      </c>
      <c r="AF135" s="209" t="s">
        <v>177</v>
      </c>
      <c r="AG135" s="209"/>
      <c r="AH135" s="209"/>
      <c r="AI135" s="169"/>
      <c r="AJ135" s="169"/>
      <c r="AK135" s="197" t="str">
        <f>R129</f>
        <v>B4</v>
      </c>
      <c r="AL135" s="197"/>
      <c r="AM135" s="197"/>
      <c r="AN135" s="169"/>
    </row>
    <row r="136" spans="1:45" x14ac:dyDescent="0.25">
      <c r="A136" s="198" t="str">
        <f>$H$1</f>
        <v>M14-1</v>
      </c>
      <c r="B136" s="198"/>
      <c r="C136" s="198"/>
      <c r="D136" s="198">
        <v>52</v>
      </c>
      <c r="E136" s="198"/>
      <c r="F136" s="198" t="s">
        <v>41</v>
      </c>
      <c r="G136" s="198"/>
      <c r="H136" s="198"/>
      <c r="I136" s="210" t="s">
        <v>122</v>
      </c>
      <c r="J136" s="210"/>
      <c r="K136" s="210"/>
      <c r="L136" s="207">
        <v>1</v>
      </c>
      <c r="M136" s="207"/>
      <c r="N136" s="204" t="str">
        <f>IF(L112="",J112,L112)</f>
        <v>D2</v>
      </c>
      <c r="O136" s="204"/>
      <c r="P136" s="204"/>
      <c r="Q136" s="168" t="s">
        <v>30</v>
      </c>
      <c r="R136" s="204" t="str">
        <f>IF(L109="",J109,L109)</f>
        <v>A2</v>
      </c>
      <c r="S136" s="204"/>
      <c r="T136" s="204"/>
      <c r="U136" s="169"/>
      <c r="V136" s="205"/>
      <c r="W136" s="205"/>
      <c r="X136" s="170" t="s">
        <v>31</v>
      </c>
      <c r="Y136" s="206"/>
      <c r="Z136" s="206"/>
      <c r="AA136" s="169"/>
      <c r="AB136" s="208" t="s">
        <v>177</v>
      </c>
      <c r="AC136" s="208"/>
      <c r="AD136" s="208"/>
      <c r="AE136" s="151" t="s">
        <v>30</v>
      </c>
      <c r="AF136" s="209" t="s">
        <v>177</v>
      </c>
      <c r="AG136" s="209"/>
      <c r="AH136" s="209"/>
      <c r="AI136" s="169"/>
      <c r="AJ136" s="169"/>
      <c r="AK136" s="197" t="str">
        <f>R133</f>
        <v>C1</v>
      </c>
      <c r="AL136" s="197"/>
      <c r="AM136" s="197"/>
      <c r="AN136" s="169"/>
    </row>
    <row r="137" spans="1:45" x14ac:dyDescent="0.25">
      <c r="A137" s="271" t="str">
        <f t="shared" ref="A137:A147" si="25">$H$1</f>
        <v>M14-1</v>
      </c>
      <c r="B137" s="271"/>
      <c r="C137" s="271"/>
      <c r="D137" s="271">
        <v>53</v>
      </c>
      <c r="E137" s="271"/>
      <c r="F137" s="271"/>
      <c r="G137" s="271"/>
      <c r="H137" s="271"/>
      <c r="I137" s="219" t="s">
        <v>122</v>
      </c>
      <c r="J137" s="219"/>
      <c r="K137" s="219"/>
      <c r="L137" s="272">
        <v>2</v>
      </c>
      <c r="M137" s="272"/>
      <c r="N137" s="203" t="str">
        <f xml:space="preserve">
IF(AC166=1,B166,
IF(AC167=1,B167,
IF(AC168=1,B168,
IF(AC169=1,B169,
"G1"))))</f>
        <v>G1</v>
      </c>
      <c r="O137" s="203"/>
      <c r="P137" s="203"/>
      <c r="Q137" s="147" t="s">
        <v>30</v>
      </c>
      <c r="R137" s="203" t="str">
        <f xml:space="preserve">
IF(AC172=1,B172,
IF(AC173=1,B173,
IF(AC174=1,B174,
IF(AC175=1,B175,
"H1"))))</f>
        <v>H1</v>
      </c>
      <c r="S137" s="203"/>
      <c r="T137" s="203"/>
      <c r="V137" s="277"/>
      <c r="W137" s="277"/>
      <c r="X137" s="165" t="s">
        <v>31</v>
      </c>
      <c r="Y137" s="278"/>
      <c r="Z137" s="278"/>
      <c r="AB137" s="238" t="s">
        <v>177</v>
      </c>
      <c r="AC137" s="238"/>
      <c r="AD137" s="238"/>
      <c r="AE137" s="146" t="s">
        <v>30</v>
      </c>
      <c r="AF137" s="221" t="s">
        <v>177</v>
      </c>
      <c r="AG137" s="221"/>
      <c r="AH137" s="221"/>
      <c r="AK137" s="241" t="s">
        <v>124</v>
      </c>
      <c r="AL137" s="241"/>
      <c r="AM137" s="241"/>
    </row>
    <row r="138" spans="1:45" x14ac:dyDescent="0.25">
      <c r="A138" s="271" t="str">
        <f t="shared" si="25"/>
        <v>M14-1</v>
      </c>
      <c r="B138" s="271"/>
      <c r="C138" s="271"/>
      <c r="D138" s="271">
        <v>54</v>
      </c>
      <c r="E138" s="271"/>
      <c r="F138" s="271"/>
      <c r="G138" s="271"/>
      <c r="H138" s="271"/>
      <c r="I138" s="219" t="s">
        <v>122</v>
      </c>
      <c r="J138" s="219"/>
      <c r="K138" s="219"/>
      <c r="L138" s="272">
        <v>3</v>
      </c>
      <c r="M138" s="272"/>
      <c r="N138" s="203" t="str">
        <f xml:space="preserve">
IF(AC166=2,B166,
IF(AC167=2,B167,
IF(AC168=2,B168,
IF(AC169=2,B169,
"G2"))))</f>
        <v>G2</v>
      </c>
      <c r="O138" s="203"/>
      <c r="P138" s="203"/>
      <c r="Q138" s="147" t="s">
        <v>30</v>
      </c>
      <c r="R138" s="203" t="str">
        <f xml:space="preserve">
IF(AC172=2,B172,
IF(AC173=2,B173,
IF(AC174=2,B174,
IF(AC175=2,B175,
"H2"))))</f>
        <v>H2</v>
      </c>
      <c r="S138" s="203"/>
      <c r="T138" s="203"/>
      <c r="V138" s="277"/>
      <c r="W138" s="277"/>
      <c r="X138" s="165" t="s">
        <v>31</v>
      </c>
      <c r="Y138" s="278"/>
      <c r="Z138" s="278"/>
      <c r="AB138" s="238" t="s">
        <v>177</v>
      </c>
      <c r="AC138" s="238"/>
      <c r="AD138" s="238"/>
      <c r="AE138" s="146" t="s">
        <v>30</v>
      </c>
      <c r="AF138" s="221" t="s">
        <v>177</v>
      </c>
      <c r="AG138" s="221"/>
      <c r="AH138" s="221"/>
      <c r="AK138" s="241" t="s">
        <v>125</v>
      </c>
      <c r="AL138" s="241"/>
      <c r="AM138" s="241"/>
    </row>
    <row r="139" spans="1:45" x14ac:dyDescent="0.25">
      <c r="V139" s="164"/>
      <c r="W139" s="164"/>
      <c r="X139" s="164"/>
      <c r="Y139" s="164"/>
      <c r="Z139" s="164"/>
    </row>
    <row r="140" spans="1:45" x14ac:dyDescent="0.25">
      <c r="V140" s="164"/>
      <c r="W140" s="164"/>
      <c r="X140" s="164"/>
      <c r="Y140" s="164"/>
      <c r="Z140" s="164"/>
      <c r="AI140" s="211" t="s">
        <v>19</v>
      </c>
      <c r="AJ140" s="212"/>
      <c r="AK140" s="212"/>
      <c r="AL140" s="212"/>
      <c r="AM140" s="212"/>
      <c r="AN140" s="212"/>
      <c r="AO140" s="212"/>
    </row>
    <row r="141" spans="1:45" x14ac:dyDescent="0.25">
      <c r="A141" s="213" t="s">
        <v>20</v>
      </c>
      <c r="B141" s="213"/>
      <c r="C141" s="213"/>
      <c r="D141" s="214" t="s">
        <v>21</v>
      </c>
      <c r="E141" s="214"/>
      <c r="F141" s="215" t="s">
        <v>22</v>
      </c>
      <c r="G141" s="215"/>
      <c r="H141" s="215"/>
      <c r="I141" s="213" t="s">
        <v>23</v>
      </c>
      <c r="J141" s="213"/>
      <c r="K141" s="213"/>
      <c r="L141" s="213" t="s">
        <v>24</v>
      </c>
      <c r="M141" s="213"/>
      <c r="N141" s="213" t="s">
        <v>25</v>
      </c>
      <c r="O141" s="213"/>
      <c r="P141" s="213"/>
      <c r="Q141" s="213"/>
      <c r="R141" s="213"/>
      <c r="S141" s="213"/>
      <c r="T141" s="213"/>
      <c r="U141" s="4"/>
      <c r="V141" s="279" t="s">
        <v>26</v>
      </c>
      <c r="W141" s="279"/>
      <c r="X141" s="279"/>
      <c r="Y141" s="279"/>
      <c r="Z141" s="279"/>
      <c r="AA141" s="4"/>
      <c r="AB141" s="213" t="s">
        <v>27</v>
      </c>
      <c r="AC141" s="213"/>
      <c r="AD141" s="213"/>
      <c r="AE141" s="213"/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</row>
    <row r="142" spans="1:45" x14ac:dyDescent="0.25">
      <c r="A142" s="271" t="str">
        <f t="shared" si="25"/>
        <v>M14-1</v>
      </c>
      <c r="B142" s="271"/>
      <c r="C142" s="271"/>
      <c r="D142" s="271">
        <v>55</v>
      </c>
      <c r="E142" s="271"/>
      <c r="F142" s="271"/>
      <c r="G142" s="271"/>
      <c r="H142" s="271"/>
      <c r="I142" s="219" t="s">
        <v>187</v>
      </c>
      <c r="J142" s="219"/>
      <c r="K142" s="219"/>
      <c r="L142" s="272">
        <v>1</v>
      </c>
      <c r="M142" s="272"/>
      <c r="N142" s="203" t="str">
        <f xml:space="preserve">
IF(AC166=3,B166,
IF(AC167=3,B167,
IF(AC168=3,B168,
IF(AC169=3,B169,
"G3"))))</f>
        <v>G3</v>
      </c>
      <c r="O142" s="203"/>
      <c r="P142" s="203"/>
      <c r="Q142" s="147" t="s">
        <v>30</v>
      </c>
      <c r="R142" s="203" t="str">
        <f xml:space="preserve">
IF(AC172=3,B172,
IF(AC173=3,B173,
IF(AC174=3,B174,
IF(AC175=3,B175,
"H3"))))</f>
        <v>H3</v>
      </c>
      <c r="S142" s="203"/>
      <c r="T142" s="203"/>
      <c r="V142" s="277"/>
      <c r="W142" s="277"/>
      <c r="X142" s="165" t="s">
        <v>31</v>
      </c>
      <c r="Y142" s="278"/>
      <c r="Z142" s="278"/>
      <c r="AB142" s="238" t="s">
        <v>177</v>
      </c>
      <c r="AC142" s="238"/>
      <c r="AD142" s="238"/>
      <c r="AE142" s="146" t="s">
        <v>30</v>
      </c>
      <c r="AF142" s="221" t="s">
        <v>177</v>
      </c>
      <c r="AG142" s="221"/>
      <c r="AH142" s="221"/>
      <c r="AK142" s="241" t="s">
        <v>121</v>
      </c>
      <c r="AL142" s="241"/>
      <c r="AM142" s="241"/>
    </row>
    <row r="143" spans="1:45" x14ac:dyDescent="0.25">
      <c r="A143" s="271" t="str">
        <f t="shared" si="25"/>
        <v>M14-1</v>
      </c>
      <c r="B143" s="271"/>
      <c r="C143" s="271"/>
      <c r="D143" s="271">
        <v>56</v>
      </c>
      <c r="E143" s="271"/>
      <c r="F143" s="271"/>
      <c r="G143" s="271"/>
      <c r="H143" s="271"/>
      <c r="I143" s="219" t="s">
        <v>187</v>
      </c>
      <c r="J143" s="219"/>
      <c r="K143" s="219"/>
      <c r="L143" s="272">
        <v>2</v>
      </c>
      <c r="M143" s="272"/>
      <c r="N143" s="203" t="str">
        <f xml:space="preserve">
IF(AC166=4,B166,
IF(AC167=4,B167,
IF(AC168=4,B168,
IF(AC169=4,B169,
"G4"))))</f>
        <v>G4</v>
      </c>
      <c r="O143" s="203"/>
      <c r="P143" s="203"/>
      <c r="Q143" s="147" t="s">
        <v>30</v>
      </c>
      <c r="R143" s="203" t="str">
        <f xml:space="preserve">
IF(AC172=4,B172,
IF(AC173=4,B173,
IF(AC174=4,B174,
IF(AC175=4,B175,
"H4"))))</f>
        <v>H4</v>
      </c>
      <c r="S143" s="203"/>
      <c r="T143" s="203"/>
      <c r="V143" s="277"/>
      <c r="W143" s="277"/>
      <c r="X143" s="165" t="s">
        <v>31</v>
      </c>
      <c r="Y143" s="278"/>
      <c r="Z143" s="278"/>
      <c r="AB143" s="238" t="s">
        <v>177</v>
      </c>
      <c r="AC143" s="238"/>
      <c r="AD143" s="238"/>
      <c r="AE143" s="146" t="s">
        <v>30</v>
      </c>
      <c r="AF143" s="221" t="s">
        <v>177</v>
      </c>
      <c r="AG143" s="221"/>
      <c r="AH143" s="221"/>
      <c r="AK143" s="241" t="s">
        <v>144</v>
      </c>
      <c r="AL143" s="241"/>
      <c r="AM143" s="241"/>
    </row>
    <row r="144" spans="1:45" x14ac:dyDescent="0.25">
      <c r="A144" s="198" t="str">
        <f t="shared" si="25"/>
        <v>M14-1</v>
      </c>
      <c r="B144" s="198"/>
      <c r="C144" s="198"/>
      <c r="D144" s="198">
        <v>57</v>
      </c>
      <c r="E144" s="198"/>
      <c r="F144" s="198" t="s">
        <v>40</v>
      </c>
      <c r="G144" s="198"/>
      <c r="H144" s="198"/>
      <c r="I144" s="210" t="s">
        <v>187</v>
      </c>
      <c r="J144" s="210"/>
      <c r="K144" s="210"/>
      <c r="L144" s="207">
        <v>3</v>
      </c>
      <c r="M144" s="207"/>
      <c r="N144" s="204" t="str">
        <f>IF(D109="",B109,D109)</f>
        <v>A1</v>
      </c>
      <c r="O144" s="204"/>
      <c r="P144" s="204"/>
      <c r="Q144" s="168" t="s">
        <v>30</v>
      </c>
      <c r="R144" s="204" t="str">
        <f>IF(D111="",B111,D111)</f>
        <v>C1</v>
      </c>
      <c r="S144" s="204"/>
      <c r="T144" s="204"/>
      <c r="U144" s="169"/>
      <c r="V144" s="205"/>
      <c r="W144" s="205"/>
      <c r="X144" s="170" t="s">
        <v>31</v>
      </c>
      <c r="Y144" s="206"/>
      <c r="Z144" s="206"/>
      <c r="AA144" s="169"/>
      <c r="AB144" s="208" t="s">
        <v>177</v>
      </c>
      <c r="AC144" s="208"/>
      <c r="AD144" s="208"/>
      <c r="AE144" s="151" t="s">
        <v>30</v>
      </c>
      <c r="AF144" s="209" t="s">
        <v>177</v>
      </c>
      <c r="AG144" s="209"/>
      <c r="AH144" s="209"/>
      <c r="AI144" s="169"/>
      <c r="AJ144" s="169"/>
      <c r="AK144" s="197" t="str">
        <f>R138</f>
        <v>H2</v>
      </c>
      <c r="AL144" s="197"/>
      <c r="AM144" s="197"/>
    </row>
    <row r="145" spans="1:54" x14ac:dyDescent="0.25">
      <c r="A145" s="198" t="str">
        <f t="shared" si="25"/>
        <v>M14-1</v>
      </c>
      <c r="B145" s="198"/>
      <c r="C145" s="198"/>
      <c r="D145" s="198">
        <v>58</v>
      </c>
      <c r="E145" s="198"/>
      <c r="F145" s="198" t="s">
        <v>40</v>
      </c>
      <c r="G145" s="198"/>
      <c r="H145" s="198"/>
      <c r="I145" s="210" t="s">
        <v>126</v>
      </c>
      <c r="J145" s="210"/>
      <c r="K145" s="210"/>
      <c r="L145" s="207">
        <v>1</v>
      </c>
      <c r="M145" s="207"/>
      <c r="N145" s="204" t="str">
        <f>IF(D110="",B110,D110)</f>
        <v>B1</v>
      </c>
      <c r="O145" s="204"/>
      <c r="P145" s="204"/>
      <c r="Q145" s="168" t="s">
        <v>30</v>
      </c>
      <c r="R145" s="204" t="str">
        <f>IF(D112="",B112,D112)</f>
        <v>D1</v>
      </c>
      <c r="S145" s="204"/>
      <c r="T145" s="204"/>
      <c r="U145" s="169"/>
      <c r="V145" s="205"/>
      <c r="W145" s="205"/>
      <c r="X145" s="170" t="s">
        <v>31</v>
      </c>
      <c r="Y145" s="206"/>
      <c r="Z145" s="206"/>
      <c r="AA145" s="169"/>
      <c r="AB145" s="208" t="s">
        <v>177</v>
      </c>
      <c r="AC145" s="208"/>
      <c r="AD145" s="208"/>
      <c r="AE145" s="151" t="s">
        <v>30</v>
      </c>
      <c r="AF145" s="209" t="s">
        <v>177</v>
      </c>
      <c r="AG145" s="209"/>
      <c r="AH145" s="209"/>
      <c r="AI145" s="169"/>
      <c r="AJ145" s="169"/>
      <c r="AK145" s="197" t="str">
        <f>R142</f>
        <v>H3</v>
      </c>
      <c r="AL145" s="197"/>
      <c r="AM145" s="197"/>
    </row>
    <row r="146" spans="1:54" x14ac:dyDescent="0.25">
      <c r="A146" s="198" t="str">
        <f t="shared" si="25"/>
        <v>M14-1</v>
      </c>
      <c r="B146" s="198"/>
      <c r="C146" s="198"/>
      <c r="D146" s="198">
        <v>59</v>
      </c>
      <c r="E146" s="198"/>
      <c r="F146" s="198" t="s">
        <v>41</v>
      </c>
      <c r="G146" s="198"/>
      <c r="H146" s="198"/>
      <c r="I146" s="210" t="s">
        <v>126</v>
      </c>
      <c r="J146" s="210"/>
      <c r="K146" s="210"/>
      <c r="L146" s="207">
        <v>2</v>
      </c>
      <c r="M146" s="207"/>
      <c r="N146" s="204" t="str">
        <f>IF(L109="",J109,L109)</f>
        <v>A2</v>
      </c>
      <c r="O146" s="204"/>
      <c r="P146" s="204"/>
      <c r="Q146" s="168" t="s">
        <v>30</v>
      </c>
      <c r="R146" s="204" t="str">
        <f>IF(L111="",J111,L111)</f>
        <v>C2</v>
      </c>
      <c r="S146" s="204"/>
      <c r="T146" s="204"/>
      <c r="U146" s="169"/>
      <c r="V146" s="205"/>
      <c r="W146" s="205"/>
      <c r="X146" s="170" t="s">
        <v>31</v>
      </c>
      <c r="Y146" s="206"/>
      <c r="Z146" s="206"/>
      <c r="AA146" s="169"/>
      <c r="AB146" s="208" t="s">
        <v>177</v>
      </c>
      <c r="AC146" s="208"/>
      <c r="AD146" s="208"/>
      <c r="AE146" s="151" t="s">
        <v>30</v>
      </c>
      <c r="AF146" s="209" t="s">
        <v>177</v>
      </c>
      <c r="AG146" s="209"/>
      <c r="AH146" s="209"/>
      <c r="AI146" s="169"/>
      <c r="AJ146" s="169"/>
      <c r="AK146" s="197" t="str">
        <f>R143</f>
        <v>H4</v>
      </c>
      <c r="AL146" s="197"/>
      <c r="AM146" s="197"/>
    </row>
    <row r="147" spans="1:54" x14ac:dyDescent="0.25">
      <c r="A147" s="198" t="str">
        <f t="shared" si="25"/>
        <v>M14-1</v>
      </c>
      <c r="B147" s="198"/>
      <c r="C147" s="198"/>
      <c r="D147" s="198">
        <v>60</v>
      </c>
      <c r="E147" s="198"/>
      <c r="F147" s="198" t="s">
        <v>41</v>
      </c>
      <c r="G147" s="198"/>
      <c r="H147" s="198"/>
      <c r="I147" s="210" t="s">
        <v>126</v>
      </c>
      <c r="J147" s="210"/>
      <c r="K147" s="210"/>
      <c r="L147" s="207">
        <v>3</v>
      </c>
      <c r="M147" s="207"/>
      <c r="N147" s="204" t="str">
        <f>IF(L110="",J110,L110)</f>
        <v>B2</v>
      </c>
      <c r="O147" s="204"/>
      <c r="P147" s="204"/>
      <c r="Q147" s="168" t="s">
        <v>30</v>
      </c>
      <c r="R147" s="204" t="str">
        <f>IF(L112="",J112,L112)</f>
        <v>D2</v>
      </c>
      <c r="S147" s="204"/>
      <c r="T147" s="204"/>
      <c r="U147" s="169"/>
      <c r="V147" s="205"/>
      <c r="W147" s="205"/>
      <c r="X147" s="170" t="s">
        <v>31</v>
      </c>
      <c r="Y147" s="206"/>
      <c r="Z147" s="206"/>
      <c r="AA147" s="169"/>
      <c r="AB147" s="208" t="s">
        <v>177</v>
      </c>
      <c r="AC147" s="208"/>
      <c r="AD147" s="208"/>
      <c r="AE147" s="151" t="s">
        <v>30</v>
      </c>
      <c r="AF147" s="209" t="s">
        <v>177</v>
      </c>
      <c r="AG147" s="209"/>
      <c r="AH147" s="209"/>
      <c r="AI147" s="169"/>
      <c r="AJ147" s="169"/>
      <c r="AK147" s="197" t="str">
        <f>R144</f>
        <v>C1</v>
      </c>
      <c r="AL147" s="197"/>
      <c r="AM147" s="197"/>
    </row>
    <row r="148" spans="1:54" x14ac:dyDescent="0.25">
      <c r="N148" s="203" t="str">
        <f>IF(T109="",R109,T109)</f>
        <v>A4</v>
      </c>
      <c r="O148" s="203"/>
      <c r="P148" s="203"/>
      <c r="Q148" s="147" t="s">
        <v>30</v>
      </c>
      <c r="R148" s="203" t="str">
        <f>IF(T111="",R111,T111)</f>
        <v>A3</v>
      </c>
      <c r="S148" s="203"/>
      <c r="T148" s="203"/>
      <c r="V148" s="273" t="str">
        <f>IF(T109="","",VLOOKUP(CONCATENATE(N148,R148),$AQ:$AS,2,0))</f>
        <v/>
      </c>
      <c r="W148" s="273"/>
      <c r="X148" s="147" t="s">
        <v>31</v>
      </c>
      <c r="Y148" s="274" t="str">
        <f>IF(T109="","",VLOOKUP(CONCATENATE(N148,R148),$AQ:$AS,3,0))</f>
        <v/>
      </c>
      <c r="Z148" s="274"/>
      <c r="AB148" s="11" t="s">
        <v>51</v>
      </c>
    </row>
    <row r="149" spans="1:54" x14ac:dyDescent="0.25">
      <c r="N149" s="203" t="str">
        <f>IF(T110="",R110,T110)</f>
        <v>D4</v>
      </c>
      <c r="O149" s="203"/>
      <c r="P149" s="203"/>
      <c r="Q149" s="147" t="s">
        <v>30</v>
      </c>
      <c r="R149" s="203" t="str">
        <f>IF(T112="",R112,T112)</f>
        <v>D3</v>
      </c>
      <c r="S149" s="203"/>
      <c r="T149" s="203"/>
      <c r="V149" s="273" t="str">
        <f>IF(T110="","",VLOOKUP(CONCATENATE(N149,R149),$AQ:$AS,2,0))</f>
        <v/>
      </c>
      <c r="W149" s="273"/>
      <c r="X149" s="147" t="s">
        <v>31</v>
      </c>
      <c r="Y149" s="274" t="str">
        <f>IF(T110="","",VLOOKUP(CONCATENATE(N149,R149),$AQ:$AS,3,0))</f>
        <v/>
      </c>
      <c r="Z149" s="274"/>
      <c r="AB149" s="11" t="s">
        <v>52</v>
      </c>
    </row>
    <row r="150" spans="1:54" x14ac:dyDescent="0.25">
      <c r="N150" s="203" t="str">
        <f>IF(AB109="",Z109,AB109)</f>
        <v>B4</v>
      </c>
      <c r="O150" s="203"/>
      <c r="P150" s="203"/>
      <c r="Q150" s="147" t="s">
        <v>30</v>
      </c>
      <c r="R150" s="203" t="str">
        <f>IF(AB111="",Z111,AB111)</f>
        <v>B3</v>
      </c>
      <c r="S150" s="203"/>
      <c r="T150" s="203"/>
      <c r="V150" s="273" t="str">
        <f>IF(AB109="","",VLOOKUP(CONCATENATE(N150,R150),$AQ:$AS,2,0))</f>
        <v/>
      </c>
      <c r="W150" s="273"/>
      <c r="X150" s="147" t="s">
        <v>31</v>
      </c>
      <c r="Y150" s="274" t="str">
        <f>IF(AB109="","",VLOOKUP(CONCATENATE(N150,R150),$AQ:$AS,3,0))</f>
        <v/>
      </c>
      <c r="Z150" s="274"/>
      <c r="AB150" s="11" t="s">
        <v>55</v>
      </c>
    </row>
    <row r="151" spans="1:54" x14ac:dyDescent="0.25">
      <c r="N151" s="203" t="str">
        <f>IF(AB110="",Z110,AB110)</f>
        <v>C4</v>
      </c>
      <c r="O151" s="203"/>
      <c r="P151" s="203"/>
      <c r="Q151" s="147" t="s">
        <v>30</v>
      </c>
      <c r="R151" s="203" t="str">
        <f>IF(AB112="",Z112,AB112)</f>
        <v>C3</v>
      </c>
      <c r="S151" s="203"/>
      <c r="T151" s="203"/>
      <c r="V151" s="273" t="str">
        <f>IF(AB110="","",VLOOKUP(CONCATENATE(N151,R151),$AQ:$AS,2,0))</f>
        <v/>
      </c>
      <c r="W151" s="273"/>
      <c r="X151" s="147" t="s">
        <v>31</v>
      </c>
      <c r="Y151" s="274" t="str">
        <f>IF(AB110="","",VLOOKUP(CONCATENATE(N151,R151),$AQ:$AS,3,0))</f>
        <v/>
      </c>
      <c r="Z151" s="274"/>
      <c r="AB151" s="11" t="s">
        <v>56</v>
      </c>
    </row>
    <row r="152" spans="1:54" customFormat="1" hidden="1" x14ac:dyDescent="0.25">
      <c r="A152" s="106"/>
      <c r="B152" s="1"/>
      <c r="C152" s="1"/>
      <c r="D152" s="1"/>
      <c r="E152" s="1"/>
      <c r="F152" s="149"/>
      <c r="G152" s="149"/>
      <c r="H152" s="149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V152" s="106"/>
      <c r="W152" s="106"/>
      <c r="X152" s="106"/>
      <c r="Y152" s="106"/>
      <c r="Z152" s="106"/>
      <c r="AB152" s="106"/>
      <c r="AC152" s="106"/>
      <c r="AD152" s="106"/>
      <c r="AE152" s="106"/>
      <c r="AF152" s="106"/>
      <c r="AG152" s="106"/>
      <c r="AH152" s="106"/>
      <c r="AI152" s="108"/>
      <c r="AJ152" s="108"/>
      <c r="AK152" s="108"/>
      <c r="AL152" s="108"/>
      <c r="AM152" s="108"/>
      <c r="AN152" s="108"/>
      <c r="AO152" s="109"/>
      <c r="AP152" s="109"/>
    </row>
    <row r="153" spans="1:54" hidden="1" x14ac:dyDescent="0.25">
      <c r="A153" s="199" t="str">
        <f>B108</f>
        <v>Gruppe  E</v>
      </c>
      <c r="B153" s="199"/>
      <c r="C153" s="199"/>
      <c r="D153" s="199"/>
      <c r="E153" s="200" t="str">
        <f>B154</f>
        <v>A1</v>
      </c>
      <c r="F153" s="200"/>
      <c r="G153" s="200"/>
      <c r="H153" s="200"/>
      <c r="I153" s="200" t="str">
        <f>B155</f>
        <v>C1</v>
      </c>
      <c r="J153" s="200"/>
      <c r="K153" s="200"/>
      <c r="L153" s="200"/>
      <c r="M153" s="200" t="str">
        <f>B156</f>
        <v>B1</v>
      </c>
      <c r="N153" s="200"/>
      <c r="O153" s="200"/>
      <c r="P153" s="200"/>
      <c r="Q153" s="200" t="str">
        <f>B157</f>
        <v>D1</v>
      </c>
      <c r="R153" s="200"/>
      <c r="S153" s="200"/>
      <c r="T153" s="200"/>
      <c r="U153" s="201" t="s">
        <v>36</v>
      </c>
      <c r="V153" s="201"/>
      <c r="W153" s="201"/>
      <c r="X153" s="201"/>
      <c r="Y153" s="202" t="s">
        <v>37</v>
      </c>
      <c r="Z153" s="202"/>
      <c r="AA153" s="202"/>
      <c r="AB153" s="202"/>
      <c r="AC153" s="203" t="s">
        <v>38</v>
      </c>
      <c r="AD153" s="203"/>
      <c r="AY153" s="145"/>
      <c r="AZ153" s="145"/>
    </row>
    <row r="154" spans="1:54" hidden="1" x14ac:dyDescent="0.25">
      <c r="A154" s="10" t="s">
        <v>28</v>
      </c>
      <c r="B154" s="181" t="str">
        <f>IF(D109="",B109,D109)</f>
        <v>A1</v>
      </c>
      <c r="C154" s="181"/>
      <c r="D154" s="181"/>
      <c r="E154" s="183" t="s">
        <v>39</v>
      </c>
      <c r="F154" s="184"/>
      <c r="G154" s="185" t="s">
        <v>39</v>
      </c>
      <c r="H154" s="186"/>
      <c r="I154" s="187">
        <f>IF(V144="",0,V144)</f>
        <v>0</v>
      </c>
      <c r="J154" s="188"/>
      <c r="K154" s="186">
        <f>IF(Y144="",0,Y144)</f>
        <v>0</v>
      </c>
      <c r="L154" s="189"/>
      <c r="M154" s="187">
        <f>V119</f>
        <v>0</v>
      </c>
      <c r="N154" s="188"/>
      <c r="O154" s="186">
        <f>Y119</f>
        <v>0</v>
      </c>
      <c r="P154" s="189"/>
      <c r="Q154" s="187">
        <f>Y134</f>
        <v>0</v>
      </c>
      <c r="R154" s="188"/>
      <c r="S154" s="186">
        <f>V134</f>
        <v>0</v>
      </c>
      <c r="T154" s="189"/>
      <c r="U154" s="187">
        <f>+I154+M154+Q154</f>
        <v>0</v>
      </c>
      <c r="V154" s="188"/>
      <c r="W154" s="186">
        <f>+K154+O154+S154</f>
        <v>0</v>
      </c>
      <c r="X154" s="189"/>
      <c r="Y154" s="187">
        <f>IF(I154&gt;K154,2)+IF(M154&gt;O154,2)+IF(Q154&gt;S154,2)</f>
        <v>0</v>
      </c>
      <c r="Z154" s="188"/>
      <c r="AA154" s="186">
        <f>IF(I154&lt;K154,2)+IF(M154&lt;O154,2)+IF(Q154&lt;S154,2)</f>
        <v>0</v>
      </c>
      <c r="AB154" s="189"/>
      <c r="AC154" s="193"/>
      <c r="AD154" s="194"/>
      <c r="AY154" s="145"/>
      <c r="AZ154" s="111" t="s">
        <v>154</v>
      </c>
      <c r="BA154"/>
      <c r="BB154" s="118" t="str">
        <f xml:space="preserve">
IF(AC154=1,B154,
IF(AC155=1,B155,
IF(AC156=1,B156,
IF(AC157=1,B157,
""))))</f>
        <v/>
      </c>
    </row>
    <row r="155" spans="1:54" hidden="1" x14ac:dyDescent="0.25">
      <c r="A155" s="10" t="s">
        <v>34</v>
      </c>
      <c r="B155" s="181" t="str">
        <f>IF(D111="",B111,D111)</f>
        <v>C1</v>
      </c>
      <c r="C155" s="181"/>
      <c r="D155" s="181"/>
      <c r="E155" s="182" t="str">
        <f>CONCATENATE(I144,"-",L144)</f>
        <v>16:00-3</v>
      </c>
      <c r="F155" s="182"/>
      <c r="G155" s="182"/>
      <c r="H155" s="182"/>
      <c r="I155" s="183" t="s">
        <v>39</v>
      </c>
      <c r="J155" s="184"/>
      <c r="K155" s="185" t="s">
        <v>39</v>
      </c>
      <c r="L155" s="186"/>
      <c r="M155" s="187">
        <f>Y133</f>
        <v>0</v>
      </c>
      <c r="N155" s="188"/>
      <c r="O155" s="186">
        <f>V133</f>
        <v>0</v>
      </c>
      <c r="P155" s="189"/>
      <c r="Q155" s="187">
        <f>V120</f>
        <v>0</v>
      </c>
      <c r="R155" s="188"/>
      <c r="S155" s="186">
        <f>Y120</f>
        <v>0</v>
      </c>
      <c r="T155" s="189"/>
      <c r="U155" s="187">
        <f>K154+M155+Q155</f>
        <v>0</v>
      </c>
      <c r="V155" s="188"/>
      <c r="W155" s="186">
        <f>I154+O155+S155</f>
        <v>0</v>
      </c>
      <c r="X155" s="189"/>
      <c r="Y155" s="187">
        <f>IF(K154&gt;I154,2)+IF(M155&gt;O155,2)+IF(Q155&gt;S155,2)</f>
        <v>0</v>
      </c>
      <c r="Z155" s="188"/>
      <c r="AA155" s="186">
        <f>IF(K154&lt;I154,2)+IF(M155&lt;O155,2)+IF(Q155&lt;S155,2)</f>
        <v>0</v>
      </c>
      <c r="AB155" s="189"/>
      <c r="AC155" s="193"/>
      <c r="AD155" s="194"/>
      <c r="AY155" s="145"/>
      <c r="AZ155" s="111" t="s">
        <v>155</v>
      </c>
      <c r="BA155"/>
      <c r="BB155" s="119" t="str">
        <f xml:space="preserve">
IF(AC154=2,B154,
IF(AC155=2,B155,
IF(AC156=2,B156,
IF(AC157=2,B157,
""))))</f>
        <v/>
      </c>
    </row>
    <row r="156" spans="1:54" hidden="1" x14ac:dyDescent="0.25">
      <c r="A156" s="10" t="s">
        <v>29</v>
      </c>
      <c r="B156" s="181" t="str">
        <f>IF(D110="",B110,D110)</f>
        <v>B1</v>
      </c>
      <c r="C156" s="181"/>
      <c r="D156" s="181"/>
      <c r="E156" s="182" t="str">
        <f>CONCATENATE(I119,"-",L119)</f>
        <v>11:00-2</v>
      </c>
      <c r="F156" s="182"/>
      <c r="G156" s="182"/>
      <c r="H156" s="182"/>
      <c r="I156" s="182" t="str">
        <f>CONCATENATE(I133,"-",L133)</f>
        <v>14:00-1</v>
      </c>
      <c r="J156" s="182"/>
      <c r="K156" s="182"/>
      <c r="L156" s="182"/>
      <c r="M156" s="183" t="s">
        <v>39</v>
      </c>
      <c r="N156" s="184"/>
      <c r="O156" s="185" t="s">
        <v>39</v>
      </c>
      <c r="P156" s="186"/>
      <c r="Q156" s="187">
        <f>IF(V145="",0,V145)</f>
        <v>0</v>
      </c>
      <c r="R156" s="188"/>
      <c r="S156" s="186">
        <f>IF(Y145="",0,Y145)</f>
        <v>0</v>
      </c>
      <c r="T156" s="189"/>
      <c r="U156" s="187">
        <f>O154+O155+Q156</f>
        <v>0</v>
      </c>
      <c r="V156" s="188"/>
      <c r="W156" s="186">
        <f>M154+M155+S156</f>
        <v>0</v>
      </c>
      <c r="X156" s="189"/>
      <c r="Y156" s="187">
        <f>IF(O154&gt;M154,2)+IF(M155&lt;O155,2)+IF(Q156&gt;S156,2)</f>
        <v>0</v>
      </c>
      <c r="Z156" s="188"/>
      <c r="AA156" s="186">
        <f>IF(O154&lt;M154,2)+IF(M155&gt;O155,2)+IF(Q156&lt;S156,2)</f>
        <v>0</v>
      </c>
      <c r="AB156" s="189"/>
      <c r="AC156" s="193"/>
      <c r="AD156" s="194"/>
      <c r="AY156" s="145"/>
      <c r="AZ156" s="111" t="s">
        <v>156</v>
      </c>
      <c r="BA156"/>
      <c r="BB156" s="118" t="str">
        <f xml:space="preserve">
IF(AC154=3,B154,
IF(AC155=3,B155,
IF(AC156=3,B156,
IF(AC157=3,B157,
""))))</f>
        <v/>
      </c>
    </row>
    <row r="157" spans="1:54" hidden="1" x14ac:dyDescent="0.25">
      <c r="A157" s="10" t="s">
        <v>32</v>
      </c>
      <c r="B157" s="181" t="str">
        <f>IF(D112="",B112,D112)</f>
        <v>D1</v>
      </c>
      <c r="C157" s="181"/>
      <c r="D157" s="181"/>
      <c r="E157" s="182" t="str">
        <f>CONCATENATE(I134,"-",L134)</f>
        <v>14:00-2</v>
      </c>
      <c r="F157" s="182"/>
      <c r="G157" s="182"/>
      <c r="H157" s="182"/>
      <c r="I157" s="182" t="str">
        <f>CONCATENATE(I120,"-",L120)</f>
        <v>11:00-3</v>
      </c>
      <c r="J157" s="182"/>
      <c r="K157" s="182"/>
      <c r="L157" s="182"/>
      <c r="M157" s="182" t="str">
        <f>CONCATENATE(I145,"-",L145)</f>
        <v>17:00-1</v>
      </c>
      <c r="N157" s="182"/>
      <c r="O157" s="182"/>
      <c r="P157" s="182"/>
      <c r="Q157" s="183" t="s">
        <v>39</v>
      </c>
      <c r="R157" s="184"/>
      <c r="S157" s="185" t="s">
        <v>39</v>
      </c>
      <c r="T157" s="186"/>
      <c r="U157" s="187">
        <f>S154+S155+S156</f>
        <v>0</v>
      </c>
      <c r="V157" s="188"/>
      <c r="W157" s="186">
        <f>Q154+Q155+Q156</f>
        <v>0</v>
      </c>
      <c r="X157" s="189"/>
      <c r="Y157" s="187">
        <f>IF(S154&gt;Q154,2)+IF(S155&gt;Q155,2)+IF(S156&gt;Q156,2)</f>
        <v>0</v>
      </c>
      <c r="Z157" s="188"/>
      <c r="AA157" s="186">
        <f>IF(S154&lt;Q154,2)+IF(S155&lt;Q155,2)+IF(S156&lt;Q156,2)</f>
        <v>0</v>
      </c>
      <c r="AB157" s="189"/>
      <c r="AC157" s="193"/>
      <c r="AD157" s="194"/>
      <c r="AY157" s="145"/>
      <c r="AZ157" s="111" t="s">
        <v>157</v>
      </c>
      <c r="BA157"/>
      <c r="BB157" s="118" t="str">
        <f xml:space="preserve">
IF(AC154=4,B154,
IF(AC155=4,B155,
IF(AC156=4,B156,
IF(AC157=4,B157,
""))))</f>
        <v/>
      </c>
    </row>
    <row r="158" spans="1:54" hidden="1" x14ac:dyDescent="0.25"/>
    <row r="159" spans="1:54" hidden="1" x14ac:dyDescent="0.25">
      <c r="A159" s="199" t="str">
        <f>J108</f>
        <v>Gruppe F</v>
      </c>
      <c r="B159" s="199"/>
      <c r="C159" s="199"/>
      <c r="D159" s="199"/>
      <c r="E159" s="200" t="str">
        <f>B160</f>
        <v>A2</v>
      </c>
      <c r="F159" s="200"/>
      <c r="G159" s="200"/>
      <c r="H159" s="200"/>
      <c r="I159" s="200" t="str">
        <f>B161</f>
        <v>C2</v>
      </c>
      <c r="J159" s="200"/>
      <c r="K159" s="200"/>
      <c r="L159" s="200"/>
      <c r="M159" s="200" t="str">
        <f>B162</f>
        <v>B2</v>
      </c>
      <c r="N159" s="200"/>
      <c r="O159" s="200"/>
      <c r="P159" s="200"/>
      <c r="Q159" s="200" t="str">
        <f>B163</f>
        <v>D2</v>
      </c>
      <c r="R159" s="200"/>
      <c r="S159" s="200"/>
      <c r="T159" s="200"/>
      <c r="U159" s="201" t="s">
        <v>36</v>
      </c>
      <c r="V159" s="201"/>
      <c r="W159" s="201"/>
      <c r="X159" s="201"/>
      <c r="Y159" s="202" t="s">
        <v>37</v>
      </c>
      <c r="Z159" s="202"/>
      <c r="AA159" s="202"/>
      <c r="AB159" s="202"/>
      <c r="AC159" s="203" t="s">
        <v>38</v>
      </c>
      <c r="AD159" s="203"/>
      <c r="AY159" s="145"/>
    </row>
    <row r="160" spans="1:54" hidden="1" x14ac:dyDescent="0.25">
      <c r="A160" s="10" t="s">
        <v>40</v>
      </c>
      <c r="B160" s="181" t="str">
        <f>IF(L109="",J109,L109)</f>
        <v>A2</v>
      </c>
      <c r="C160" s="181"/>
      <c r="D160" s="181"/>
      <c r="E160" s="183" t="s">
        <v>39</v>
      </c>
      <c r="F160" s="184"/>
      <c r="G160" s="185" t="s">
        <v>39</v>
      </c>
      <c r="H160" s="186"/>
      <c r="I160" s="187">
        <f>IF(V146="",0,V146)</f>
        <v>0</v>
      </c>
      <c r="J160" s="188"/>
      <c r="K160" s="186">
        <f>IF(Y146="",0,Y146)</f>
        <v>0</v>
      </c>
      <c r="L160" s="189"/>
      <c r="M160" s="187">
        <f>V124</f>
        <v>0</v>
      </c>
      <c r="N160" s="188"/>
      <c r="O160" s="186">
        <f>Y124</f>
        <v>0</v>
      </c>
      <c r="P160" s="189"/>
      <c r="Q160" s="187">
        <f>Y136</f>
        <v>0</v>
      </c>
      <c r="R160" s="188"/>
      <c r="S160" s="186">
        <f>V136</f>
        <v>0</v>
      </c>
      <c r="T160" s="189"/>
      <c r="U160" s="187">
        <f>+I160+M160+Q160</f>
        <v>0</v>
      </c>
      <c r="V160" s="188"/>
      <c r="W160" s="186">
        <f>+K160+O160+S160</f>
        <v>0</v>
      </c>
      <c r="X160" s="189"/>
      <c r="Y160" s="187">
        <f>IF(I160&gt;K160,2)+IF(M160&gt;O160,2)+IF(Q160&gt;S160,2)</f>
        <v>0</v>
      </c>
      <c r="Z160" s="188"/>
      <c r="AA160" s="186">
        <f>IF(I160&lt;K160,2)+IF(M160&lt;O160,2)+IF(Q160&lt;S160,2)</f>
        <v>0</v>
      </c>
      <c r="AB160" s="189"/>
      <c r="AC160" s="193"/>
      <c r="AD160" s="194"/>
      <c r="AY160" s="145"/>
      <c r="AZ160" s="111" t="s">
        <v>158</v>
      </c>
      <c r="BA160"/>
      <c r="BB160" s="118" t="str">
        <f xml:space="preserve">
IF(AC160=1,B160,
IF(AC161=1,B161,
IF(AC162=1,B162,
IF(AC163=1,B163,
""))))</f>
        <v/>
      </c>
    </row>
    <row r="161" spans="1:54" hidden="1" x14ac:dyDescent="0.25">
      <c r="A161" s="10" t="s">
        <v>41</v>
      </c>
      <c r="B161" s="181" t="str">
        <f>IF(L111="",J111,L111)</f>
        <v>C2</v>
      </c>
      <c r="C161" s="181"/>
      <c r="D161" s="181"/>
      <c r="E161" s="182" t="str">
        <f>CONCATENATE(I146,"-",L146)</f>
        <v>17:00-2</v>
      </c>
      <c r="F161" s="182"/>
      <c r="G161" s="182"/>
      <c r="H161" s="182"/>
      <c r="I161" s="183" t="s">
        <v>39</v>
      </c>
      <c r="J161" s="184"/>
      <c r="K161" s="185" t="s">
        <v>39</v>
      </c>
      <c r="L161" s="186"/>
      <c r="M161" s="187">
        <f>Y135</f>
        <v>0</v>
      </c>
      <c r="N161" s="188"/>
      <c r="O161" s="186">
        <f>V135</f>
        <v>0</v>
      </c>
      <c r="P161" s="189"/>
      <c r="Q161" s="187">
        <f>V125</f>
        <v>0</v>
      </c>
      <c r="R161" s="188"/>
      <c r="S161" s="186">
        <f>Y125</f>
        <v>0</v>
      </c>
      <c r="T161" s="189"/>
      <c r="U161" s="187">
        <f>K160+M161+Q161</f>
        <v>0</v>
      </c>
      <c r="V161" s="188"/>
      <c r="W161" s="186">
        <f>I160+O161+S161</f>
        <v>0</v>
      </c>
      <c r="X161" s="189"/>
      <c r="Y161" s="187">
        <f>IF(K160&gt;I160,2)+IF(M161&gt;O161,2)+IF(Q161&gt;S161,2)</f>
        <v>0</v>
      </c>
      <c r="Z161" s="188"/>
      <c r="AA161" s="186">
        <f>IF(K160&lt;I160,2)+IF(M161&lt;O161,2)+IF(Q161&lt;S161,2)</f>
        <v>0</v>
      </c>
      <c r="AB161" s="189"/>
      <c r="AC161" s="193"/>
      <c r="AD161" s="194"/>
      <c r="AY161" s="145"/>
      <c r="AZ161" s="111" t="s">
        <v>159</v>
      </c>
      <c r="BA161"/>
      <c r="BB161" s="119" t="str">
        <f xml:space="preserve">
IF(AC160=2,B160,
IF(AC161=2,B161,
IF(AC162=2,B162,
IF(AC163=2,B163,
""))))</f>
        <v/>
      </c>
    </row>
    <row r="162" spans="1:54" hidden="1" x14ac:dyDescent="0.25">
      <c r="A162" s="10" t="s">
        <v>42</v>
      </c>
      <c r="B162" s="181" t="str">
        <f>IF(L110="",J110,L110)</f>
        <v>B2</v>
      </c>
      <c r="C162" s="181"/>
      <c r="D162" s="181"/>
      <c r="E162" s="182" t="str">
        <f>CONCATENATE(I124,"-",L124)</f>
        <v>12:00-1</v>
      </c>
      <c r="F162" s="182"/>
      <c r="G162" s="182"/>
      <c r="H162" s="182"/>
      <c r="I162" s="182" t="str">
        <f>CONCATENATE(I135,"-",L135)</f>
        <v>14:00-3</v>
      </c>
      <c r="J162" s="182"/>
      <c r="K162" s="182"/>
      <c r="L162" s="182"/>
      <c r="M162" s="183" t="s">
        <v>39</v>
      </c>
      <c r="N162" s="184"/>
      <c r="O162" s="185" t="s">
        <v>39</v>
      </c>
      <c r="P162" s="186"/>
      <c r="Q162" s="187">
        <f>IF(V147="",0,V147)</f>
        <v>0</v>
      </c>
      <c r="R162" s="188"/>
      <c r="S162" s="186">
        <f>IF(Y147="",0,Y147)</f>
        <v>0</v>
      </c>
      <c r="T162" s="189"/>
      <c r="U162" s="187">
        <f>O160+O161+Q162</f>
        <v>0</v>
      </c>
      <c r="V162" s="188"/>
      <c r="W162" s="186">
        <f>M160+M161+S162</f>
        <v>0</v>
      </c>
      <c r="X162" s="189"/>
      <c r="Y162" s="187">
        <f>IF(O160&gt;M160,2)+IF(M161&lt;O161,2)+IF(Q162&gt;S162,2)</f>
        <v>0</v>
      </c>
      <c r="Z162" s="188"/>
      <c r="AA162" s="186">
        <f>IF(O160&lt;M160,2)+IF(M161&gt;O161,2)+IF(Q162&lt;S162,2)</f>
        <v>0</v>
      </c>
      <c r="AB162" s="189"/>
      <c r="AC162" s="193"/>
      <c r="AD162" s="194"/>
      <c r="AY162" s="145"/>
      <c r="AZ162" s="111" t="s">
        <v>160</v>
      </c>
      <c r="BA162"/>
      <c r="BB162" s="118" t="str">
        <f xml:space="preserve">
IF(AC160=3,B160,
IF(AC161=3,B161,
IF(AC162=3,B162,
IF(AC163=3,B163,
""))))</f>
        <v/>
      </c>
    </row>
    <row r="163" spans="1:54" hidden="1" x14ac:dyDescent="0.25">
      <c r="A163" s="10" t="s">
        <v>43</v>
      </c>
      <c r="B163" s="181" t="str">
        <f>IF(L112="",J112,L112)</f>
        <v>D2</v>
      </c>
      <c r="C163" s="181"/>
      <c r="D163" s="181"/>
      <c r="E163" s="182" t="str">
        <f>CONCATENATE(I136,"-",L136)</f>
        <v>15:00-1</v>
      </c>
      <c r="F163" s="182"/>
      <c r="G163" s="182"/>
      <c r="H163" s="182"/>
      <c r="I163" s="182" t="str">
        <f>CONCATENATE(I125,"-",L125)</f>
        <v>12:00-2</v>
      </c>
      <c r="J163" s="182"/>
      <c r="K163" s="182"/>
      <c r="L163" s="182"/>
      <c r="M163" s="182" t="str">
        <f>CONCATENATE(I147,"-",L147)</f>
        <v>17:00-3</v>
      </c>
      <c r="N163" s="182"/>
      <c r="O163" s="182"/>
      <c r="P163" s="182"/>
      <c r="Q163" s="183" t="s">
        <v>39</v>
      </c>
      <c r="R163" s="184"/>
      <c r="S163" s="185" t="s">
        <v>39</v>
      </c>
      <c r="T163" s="186"/>
      <c r="U163" s="187">
        <f>S160+S161+S162</f>
        <v>0</v>
      </c>
      <c r="V163" s="188"/>
      <c r="W163" s="186">
        <f>Q160+Q161+Q162</f>
        <v>0</v>
      </c>
      <c r="X163" s="189"/>
      <c r="Y163" s="187">
        <f>IF(S160&gt;Q160,2)+IF(S161&gt;Q161,2)+IF(S162&gt;Q162,2)</f>
        <v>0</v>
      </c>
      <c r="Z163" s="188"/>
      <c r="AA163" s="186">
        <f>IF(S160&lt;Q160,2)+IF(S161&lt;Q161,2)+IF(S162&lt;Q162,2)</f>
        <v>0</v>
      </c>
      <c r="AB163" s="189"/>
      <c r="AC163" s="193"/>
      <c r="AD163" s="194"/>
      <c r="AY163" s="145"/>
      <c r="AZ163" s="111" t="s">
        <v>161</v>
      </c>
      <c r="BA163"/>
      <c r="BB163" s="118" t="str">
        <f xml:space="preserve">
IF(AC160=4,B160,
IF(AC161=4,B161,
IF(AC162=4,B162,
IF(AC163=4,B163,
""))))</f>
        <v/>
      </c>
    </row>
    <row r="164" spans="1:54" hidden="1" x14ac:dyDescent="0.25"/>
    <row r="165" spans="1:54" hidden="1" x14ac:dyDescent="0.25">
      <c r="A165" s="199" t="str">
        <f>R108</f>
        <v>Gruppe  G</v>
      </c>
      <c r="B165" s="199"/>
      <c r="C165" s="199"/>
      <c r="D165" s="199"/>
      <c r="E165" s="200" t="str">
        <f>B166</f>
        <v>A4</v>
      </c>
      <c r="F165" s="200"/>
      <c r="G165" s="200"/>
      <c r="H165" s="200"/>
      <c r="I165" s="200" t="str">
        <f>B167</f>
        <v>A3</v>
      </c>
      <c r="J165" s="200"/>
      <c r="K165" s="200"/>
      <c r="L165" s="200"/>
      <c r="M165" s="200" t="str">
        <f>B168</f>
        <v>D4</v>
      </c>
      <c r="N165" s="200"/>
      <c r="O165" s="200"/>
      <c r="P165" s="200"/>
      <c r="Q165" s="200" t="str">
        <f>B169</f>
        <v>D3</v>
      </c>
      <c r="R165" s="200"/>
      <c r="S165" s="200"/>
      <c r="T165" s="200"/>
      <c r="U165" s="201" t="s">
        <v>36</v>
      </c>
      <c r="V165" s="201"/>
      <c r="W165" s="201"/>
      <c r="X165" s="201"/>
      <c r="Y165" s="202" t="s">
        <v>37</v>
      </c>
      <c r="Z165" s="202"/>
      <c r="AA165" s="202"/>
      <c r="AB165" s="202"/>
      <c r="AC165" s="203" t="s">
        <v>38</v>
      </c>
      <c r="AD165" s="203"/>
      <c r="AY165" s="145"/>
    </row>
    <row r="166" spans="1:54" hidden="1" x14ac:dyDescent="0.25">
      <c r="A166" s="10" t="s">
        <v>28</v>
      </c>
      <c r="B166" s="181" t="str">
        <f>IF(T109="",R109,T109)</f>
        <v>A4</v>
      </c>
      <c r="C166" s="181"/>
      <c r="D166" s="181"/>
      <c r="E166" s="183" t="s">
        <v>39</v>
      </c>
      <c r="F166" s="184"/>
      <c r="G166" s="185" t="s">
        <v>39</v>
      </c>
      <c r="H166" s="186"/>
      <c r="I166" s="187">
        <f>IF(V148="",0,V148)</f>
        <v>0</v>
      </c>
      <c r="J166" s="188"/>
      <c r="K166" s="186">
        <f>IF(Y148="",0,Y148)</f>
        <v>0</v>
      </c>
      <c r="L166" s="189"/>
      <c r="M166" s="187">
        <f>V115</f>
        <v>0</v>
      </c>
      <c r="N166" s="188"/>
      <c r="O166" s="186">
        <f>Y115</f>
        <v>0</v>
      </c>
      <c r="P166" s="189"/>
      <c r="Q166" s="187">
        <f>Y127</f>
        <v>0</v>
      </c>
      <c r="R166" s="188"/>
      <c r="S166" s="186">
        <f>V127</f>
        <v>0</v>
      </c>
      <c r="T166" s="189"/>
      <c r="U166" s="187">
        <f>+I166+M166+Q166</f>
        <v>0</v>
      </c>
      <c r="V166" s="188"/>
      <c r="W166" s="186">
        <f>+K166+O166+S166</f>
        <v>0</v>
      </c>
      <c r="X166" s="189"/>
      <c r="Y166" s="187">
        <f>IF(I166&gt;K166,2)+IF(M166&gt;O166,2)+IF(Q166&gt;S166,2)</f>
        <v>0</v>
      </c>
      <c r="Z166" s="188"/>
      <c r="AA166" s="186">
        <f>IF(I166&lt;K166,2)+IF(M166&lt;O166,2)+IF(Q166&lt;S166,2)</f>
        <v>0</v>
      </c>
      <c r="AB166" s="189"/>
      <c r="AC166" s="193"/>
      <c r="AD166" s="194"/>
      <c r="AY166" s="145"/>
      <c r="AZ166" s="111" t="s">
        <v>145</v>
      </c>
      <c r="BA166"/>
      <c r="BB166" s="118" t="str">
        <f xml:space="preserve">
IF(AC166=1,B166,
IF(AC167=1,B167,
IF(AC168=1,B168,
IF(AC169=1,B169,
""))))</f>
        <v/>
      </c>
    </row>
    <row r="167" spans="1:54" hidden="1" x14ac:dyDescent="0.25">
      <c r="A167" s="10" t="s">
        <v>34</v>
      </c>
      <c r="B167" s="181" t="str">
        <f>IF(T111="",R111,T111)</f>
        <v>A3</v>
      </c>
      <c r="C167" s="181"/>
      <c r="D167" s="181"/>
      <c r="E167" s="182" t="str">
        <f>CONCATENATE(I148,"-",L148)</f>
        <v>-</v>
      </c>
      <c r="F167" s="182"/>
      <c r="G167" s="182"/>
      <c r="H167" s="182"/>
      <c r="I167" s="183" t="s">
        <v>39</v>
      </c>
      <c r="J167" s="184"/>
      <c r="K167" s="185" t="s">
        <v>39</v>
      </c>
      <c r="L167" s="186"/>
      <c r="M167" s="187">
        <f>Y126</f>
        <v>0</v>
      </c>
      <c r="N167" s="188"/>
      <c r="O167" s="186">
        <f>V126</f>
        <v>0</v>
      </c>
      <c r="P167" s="189"/>
      <c r="Q167" s="187">
        <f>V116</f>
        <v>0</v>
      </c>
      <c r="R167" s="188"/>
      <c r="S167" s="186">
        <f>Y116</f>
        <v>0</v>
      </c>
      <c r="T167" s="189"/>
      <c r="U167" s="187">
        <f>K166+M167+Q167</f>
        <v>0</v>
      </c>
      <c r="V167" s="188"/>
      <c r="W167" s="186">
        <f>I166+O167+S167</f>
        <v>0</v>
      </c>
      <c r="X167" s="189"/>
      <c r="Y167" s="187">
        <f>IF(K166&gt;I166,2)+IF(M167&gt;O167,2)+IF(Q167&gt;S167,2)</f>
        <v>0</v>
      </c>
      <c r="Z167" s="188"/>
      <c r="AA167" s="186">
        <f>IF(K166&lt;I166,2)+IF(M167&lt;O167,2)+IF(Q167&lt;S167,2)</f>
        <v>0</v>
      </c>
      <c r="AB167" s="189"/>
      <c r="AC167" s="193"/>
      <c r="AD167" s="194"/>
      <c r="AY167" s="145"/>
      <c r="AZ167" s="111" t="s">
        <v>127</v>
      </c>
      <c r="BA167"/>
      <c r="BB167" s="119" t="str">
        <f xml:space="preserve">
IF(AC166=2,B166,
IF(AC167=2,B167,
IF(AC168=2,B168,
IF(AC169=2,B169,
""))))</f>
        <v/>
      </c>
    </row>
    <row r="168" spans="1:54" hidden="1" x14ac:dyDescent="0.25">
      <c r="A168" s="10" t="s">
        <v>29</v>
      </c>
      <c r="B168" s="181" t="str">
        <f>IF(T110="",R110,T110)</f>
        <v>D4</v>
      </c>
      <c r="C168" s="181"/>
      <c r="D168" s="181"/>
      <c r="E168" s="182" t="str">
        <f>CONCATENATE(I115,"-",L115)</f>
        <v>11:00-1</v>
      </c>
      <c r="F168" s="182"/>
      <c r="G168" s="182"/>
      <c r="H168" s="182"/>
      <c r="I168" s="182" t="str">
        <f>CONCATENATE(I126,"-",L126)</f>
        <v>13:00-1</v>
      </c>
      <c r="J168" s="182"/>
      <c r="K168" s="182"/>
      <c r="L168" s="182"/>
      <c r="M168" s="183" t="s">
        <v>39</v>
      </c>
      <c r="N168" s="184"/>
      <c r="O168" s="185" t="s">
        <v>39</v>
      </c>
      <c r="P168" s="186"/>
      <c r="Q168" s="187">
        <f>IF(V149="",0,V149)</f>
        <v>0</v>
      </c>
      <c r="R168" s="188"/>
      <c r="S168" s="186">
        <f>IF(Y149="",0,Y149)</f>
        <v>0</v>
      </c>
      <c r="T168" s="189"/>
      <c r="U168" s="187">
        <f>O166+O167+Q168</f>
        <v>0</v>
      </c>
      <c r="V168" s="188"/>
      <c r="W168" s="186">
        <f>M166+M167+S168</f>
        <v>0</v>
      </c>
      <c r="X168" s="189"/>
      <c r="Y168" s="187">
        <f>IF(O166&gt;M166,2)+IF(M167&lt;O167,2)+IF(Q168&gt;S168,2)</f>
        <v>0</v>
      </c>
      <c r="Z168" s="188"/>
      <c r="AA168" s="186">
        <f>IF(O166&lt;M166,2)+IF(M167&gt;O167,2)+IF(Q168&lt;S168,2)</f>
        <v>0</v>
      </c>
      <c r="AB168" s="189"/>
      <c r="AC168" s="193"/>
      <c r="AD168" s="194"/>
      <c r="AY168" s="145"/>
      <c r="AZ168" s="111" t="s">
        <v>124</v>
      </c>
      <c r="BA168"/>
      <c r="BB168" s="118" t="str">
        <f xml:space="preserve">
IF(AC166=3,B166,
IF(AC167=3,B167,
IF(AC168=3,B168,
IF(AC169=3,B169,
""))))</f>
        <v/>
      </c>
    </row>
    <row r="169" spans="1:54" hidden="1" x14ac:dyDescent="0.25">
      <c r="A169" s="10" t="s">
        <v>32</v>
      </c>
      <c r="B169" s="181" t="str">
        <f>IF(T112="",R112,T112)</f>
        <v>D3</v>
      </c>
      <c r="C169" s="181"/>
      <c r="D169" s="181"/>
      <c r="E169" s="182" t="str">
        <f>CONCATENATE(I127,"-",L127)</f>
        <v>13:00-2</v>
      </c>
      <c r="F169" s="182"/>
      <c r="G169" s="182"/>
      <c r="H169" s="182"/>
      <c r="I169" s="182" t="str">
        <f>CONCATENATE(I116,"-",L116)</f>
        <v>11:00-2</v>
      </c>
      <c r="J169" s="182"/>
      <c r="K169" s="182"/>
      <c r="L169" s="182"/>
      <c r="M169" s="182" t="str">
        <f>CONCATENATE(I149,"-",L149)</f>
        <v>-</v>
      </c>
      <c r="N169" s="182"/>
      <c r="O169" s="182"/>
      <c r="P169" s="182"/>
      <c r="Q169" s="183" t="s">
        <v>39</v>
      </c>
      <c r="R169" s="184"/>
      <c r="S169" s="185" t="s">
        <v>39</v>
      </c>
      <c r="T169" s="186"/>
      <c r="U169" s="187">
        <f>S166+S167+S168</f>
        <v>0</v>
      </c>
      <c r="V169" s="188"/>
      <c r="W169" s="186">
        <f>Q166+Q167+Q168</f>
        <v>0</v>
      </c>
      <c r="X169" s="189"/>
      <c r="Y169" s="187">
        <f>IF(S166&gt;Q166,2)+IF(S167&gt;Q167,2)+IF(S168&gt;Q168,2)</f>
        <v>0</v>
      </c>
      <c r="Z169" s="188"/>
      <c r="AA169" s="186">
        <f>IF(S166&lt;Q166,2)+IF(S167&lt;Q167,2)+IF(S168&lt;Q168,2)</f>
        <v>0</v>
      </c>
      <c r="AB169" s="189"/>
      <c r="AC169" s="193"/>
      <c r="AD169" s="194"/>
      <c r="AY169" s="145"/>
      <c r="AZ169" s="111" t="s">
        <v>125</v>
      </c>
      <c r="BA169"/>
      <c r="BB169" s="118" t="str">
        <f xml:space="preserve">
IF(AC166=4,B166,
IF(AC167=4,B167,
IF(AC168=4,B168,
IF(AC169=4,B169,
""))))</f>
        <v/>
      </c>
    </row>
    <row r="170" spans="1:54" hidden="1" x14ac:dyDescent="0.25"/>
    <row r="171" spans="1:54" hidden="1" x14ac:dyDescent="0.25">
      <c r="A171" s="199" t="str">
        <f>Z108</f>
        <v>Gruppe H</v>
      </c>
      <c r="B171" s="199"/>
      <c r="C171" s="199"/>
      <c r="D171" s="199"/>
      <c r="E171" s="200" t="str">
        <f>B172</f>
        <v>B4</v>
      </c>
      <c r="F171" s="200"/>
      <c r="G171" s="200"/>
      <c r="H171" s="200"/>
      <c r="I171" s="200" t="str">
        <f>B173</f>
        <v>B3</v>
      </c>
      <c r="J171" s="200"/>
      <c r="K171" s="200"/>
      <c r="L171" s="200"/>
      <c r="M171" s="200" t="str">
        <f>B174</f>
        <v>C4</v>
      </c>
      <c r="N171" s="200"/>
      <c r="O171" s="200"/>
      <c r="P171" s="200"/>
      <c r="Q171" s="200" t="str">
        <f>B175</f>
        <v>C3</v>
      </c>
      <c r="R171" s="200"/>
      <c r="S171" s="200"/>
      <c r="T171" s="200"/>
      <c r="U171" s="201" t="s">
        <v>36</v>
      </c>
      <c r="V171" s="201"/>
      <c r="W171" s="201"/>
      <c r="X171" s="201"/>
      <c r="Y171" s="202" t="s">
        <v>37</v>
      </c>
      <c r="Z171" s="202"/>
      <c r="AA171" s="202"/>
      <c r="AB171" s="202"/>
      <c r="AC171" s="203" t="s">
        <v>38</v>
      </c>
      <c r="AD171" s="203"/>
      <c r="AY171" s="145"/>
    </row>
    <row r="172" spans="1:54" hidden="1" x14ac:dyDescent="0.25">
      <c r="A172" s="10" t="s">
        <v>40</v>
      </c>
      <c r="B172" s="181" t="str">
        <f>IF(AB109="",Z109,AB109)</f>
        <v>B4</v>
      </c>
      <c r="C172" s="181"/>
      <c r="D172" s="181"/>
      <c r="E172" s="183" t="s">
        <v>39</v>
      </c>
      <c r="F172" s="184"/>
      <c r="G172" s="185" t="s">
        <v>39</v>
      </c>
      <c r="H172" s="186"/>
      <c r="I172" s="187">
        <f>IF(V150="",0,V150)</f>
        <v>0</v>
      </c>
      <c r="J172" s="188"/>
      <c r="K172" s="186">
        <f>IF(Y150="",0,Y150)</f>
        <v>0</v>
      </c>
      <c r="L172" s="189"/>
      <c r="M172" s="187">
        <f>V117</f>
        <v>0</v>
      </c>
      <c r="N172" s="188"/>
      <c r="O172" s="186">
        <f>Y117</f>
        <v>0</v>
      </c>
      <c r="P172" s="189"/>
      <c r="Q172" s="187">
        <f>Y129</f>
        <v>0</v>
      </c>
      <c r="R172" s="188"/>
      <c r="S172" s="186">
        <f>V129</f>
        <v>0</v>
      </c>
      <c r="T172" s="189"/>
      <c r="U172" s="187">
        <f>+I172+M172+Q172</f>
        <v>0</v>
      </c>
      <c r="V172" s="188"/>
      <c r="W172" s="186">
        <f>+K172+O172+S172</f>
        <v>0</v>
      </c>
      <c r="X172" s="189"/>
      <c r="Y172" s="187">
        <f>IF(I172&gt;K172,2)+IF(M172&gt;O172,2)+IF(Q172&gt;S172,2)</f>
        <v>0</v>
      </c>
      <c r="Z172" s="188"/>
      <c r="AA172" s="186">
        <f>IF(I172&lt;K172,2)+IF(M172&lt;O172,2)+IF(Q172&lt;S172,2)</f>
        <v>0</v>
      </c>
      <c r="AB172" s="189"/>
      <c r="AC172" s="193"/>
      <c r="AD172" s="194"/>
      <c r="AY172" s="145"/>
      <c r="AZ172" s="111" t="s">
        <v>121</v>
      </c>
      <c r="BA172"/>
      <c r="BB172" s="118" t="str">
        <f xml:space="preserve">
IF(AC172=1,B172,
IF(AC173=1,B173,
IF(AC174=1,B174,
IF(AC175=1,B175,
""))))</f>
        <v/>
      </c>
    </row>
    <row r="173" spans="1:54" hidden="1" x14ac:dyDescent="0.25">
      <c r="A173" s="10" t="s">
        <v>41</v>
      </c>
      <c r="B173" s="181" t="str">
        <f>IF(AB111="",Z111,AB111)</f>
        <v>B3</v>
      </c>
      <c r="C173" s="181"/>
      <c r="D173" s="181"/>
      <c r="E173" s="182" t="str">
        <f>CONCATENATE(I150,"-",L150)</f>
        <v>-</v>
      </c>
      <c r="F173" s="182"/>
      <c r="G173" s="182"/>
      <c r="H173" s="182"/>
      <c r="I173" s="183" t="s">
        <v>39</v>
      </c>
      <c r="J173" s="184"/>
      <c r="K173" s="185" t="s">
        <v>39</v>
      </c>
      <c r="L173" s="186"/>
      <c r="M173" s="187">
        <f>Y128</f>
        <v>0</v>
      </c>
      <c r="N173" s="188"/>
      <c r="O173" s="186">
        <f>V128</f>
        <v>0</v>
      </c>
      <c r="P173" s="189"/>
      <c r="Q173" s="187">
        <f>V118</f>
        <v>0</v>
      </c>
      <c r="R173" s="188"/>
      <c r="S173" s="186">
        <f>Y118</f>
        <v>0</v>
      </c>
      <c r="T173" s="189"/>
      <c r="U173" s="187">
        <f>K172+M173+Q173</f>
        <v>0</v>
      </c>
      <c r="V173" s="188"/>
      <c r="W173" s="186">
        <f>I172+O173+S173</f>
        <v>0</v>
      </c>
      <c r="X173" s="189"/>
      <c r="Y173" s="187">
        <f>IF(K172&gt;I172,2)+IF(M173&gt;O173,2)+IF(Q173&gt;S173,2)</f>
        <v>0</v>
      </c>
      <c r="Z173" s="188"/>
      <c r="AA173" s="186">
        <f>IF(K172&lt;I172,2)+IF(M173&lt;O173,2)+IF(Q173&lt;S173,2)</f>
        <v>0</v>
      </c>
      <c r="AB173" s="189"/>
      <c r="AC173" s="193"/>
      <c r="AD173" s="194"/>
      <c r="AY173" s="145"/>
      <c r="AZ173" s="111" t="s">
        <v>144</v>
      </c>
      <c r="BA173"/>
      <c r="BB173" s="119" t="str">
        <f xml:space="preserve">
IF(AC172=2,B172,
IF(AC173=2,B173,
IF(AC174=2,B174,
IF(AC175=2,B175,
""))))</f>
        <v/>
      </c>
    </row>
    <row r="174" spans="1:54" hidden="1" x14ac:dyDescent="0.25">
      <c r="A174" s="10" t="s">
        <v>42</v>
      </c>
      <c r="B174" s="181" t="str">
        <f>IF(AB110="",Z110,AB110)</f>
        <v>C4</v>
      </c>
      <c r="C174" s="181"/>
      <c r="D174" s="181"/>
      <c r="E174" s="182" t="str">
        <f>CONCATENATE(I117,"-",L117)</f>
        <v>12:00-1</v>
      </c>
      <c r="F174" s="182"/>
      <c r="G174" s="182"/>
      <c r="H174" s="182"/>
      <c r="I174" s="182" t="str">
        <f>CONCATENATE(I128,"-",L128)</f>
        <v>14:00-1</v>
      </c>
      <c r="J174" s="182"/>
      <c r="K174" s="182"/>
      <c r="L174" s="182"/>
      <c r="M174" s="183" t="s">
        <v>39</v>
      </c>
      <c r="N174" s="184"/>
      <c r="O174" s="185" t="s">
        <v>39</v>
      </c>
      <c r="P174" s="186"/>
      <c r="Q174" s="187">
        <f>IF(V151="",0,V151)</f>
        <v>0</v>
      </c>
      <c r="R174" s="188"/>
      <c r="S174" s="186">
        <f>IF(Y151="",0,Y151)</f>
        <v>0</v>
      </c>
      <c r="T174" s="189"/>
      <c r="U174" s="187">
        <f>O172+O173+Q174</f>
        <v>0</v>
      </c>
      <c r="V174" s="188"/>
      <c r="W174" s="186">
        <f>M172+M173+S174</f>
        <v>0</v>
      </c>
      <c r="X174" s="189"/>
      <c r="Y174" s="187">
        <f>IF(O172&gt;M172,2)+IF(M173&lt;O173,2)+IF(Q174&gt;S174,2)</f>
        <v>0</v>
      </c>
      <c r="Z174" s="188"/>
      <c r="AA174" s="186">
        <f>IF(O172&lt;M172,2)+IF(M173&gt;O173,2)+IF(Q174&lt;S174,2)</f>
        <v>0</v>
      </c>
      <c r="AB174" s="189"/>
      <c r="AC174" s="193"/>
      <c r="AD174" s="194"/>
      <c r="AY174" s="145"/>
      <c r="AZ174" s="111" t="s">
        <v>123</v>
      </c>
      <c r="BA174"/>
      <c r="BB174" s="118" t="str">
        <f xml:space="preserve">
IF(AC172=3,B172,
IF(AC173=3,B173,
IF(AC174=3,B174,
IF(AC175=3,B175,
""))))</f>
        <v/>
      </c>
    </row>
    <row r="175" spans="1:54" hidden="1" x14ac:dyDescent="0.25">
      <c r="A175" s="10" t="s">
        <v>43</v>
      </c>
      <c r="B175" s="181" t="str">
        <f>IF(AB112="",Z112,AB112)</f>
        <v>C3</v>
      </c>
      <c r="C175" s="181"/>
      <c r="D175" s="181"/>
      <c r="E175" s="182" t="str">
        <f>CONCATENATE(I129,"-",L129)</f>
        <v>14:00-2</v>
      </c>
      <c r="F175" s="182"/>
      <c r="G175" s="182"/>
      <c r="H175" s="182"/>
      <c r="I175" s="182" t="str">
        <f>CONCATENATE(I118,"-",L118)</f>
        <v>12:00-2</v>
      </c>
      <c r="J175" s="182"/>
      <c r="K175" s="182"/>
      <c r="L175" s="182"/>
      <c r="M175" s="182" t="str">
        <f>CONCATENATE(I151,"-",L151)</f>
        <v>-</v>
      </c>
      <c r="N175" s="182"/>
      <c r="O175" s="182"/>
      <c r="P175" s="182"/>
      <c r="Q175" s="183" t="s">
        <v>39</v>
      </c>
      <c r="R175" s="184"/>
      <c r="S175" s="185" t="s">
        <v>39</v>
      </c>
      <c r="T175" s="186"/>
      <c r="U175" s="187">
        <f>S172+S173+S174</f>
        <v>0</v>
      </c>
      <c r="V175" s="188"/>
      <c r="W175" s="186">
        <f>Q172+Q173+Q174</f>
        <v>0</v>
      </c>
      <c r="X175" s="189"/>
      <c r="Y175" s="187">
        <f>IF(S172&gt;Q172,2)+IF(S173&gt;Q173,2)+IF(S174&gt;Q174,2)</f>
        <v>0</v>
      </c>
      <c r="Z175" s="188"/>
      <c r="AA175" s="186">
        <f>IF(S172&lt;Q172,2)+IF(S173&lt;Q173,2)+IF(S174&lt;Q174,2)</f>
        <v>0</v>
      </c>
      <c r="AB175" s="189"/>
      <c r="AC175" s="193"/>
      <c r="AD175" s="194"/>
      <c r="AY175" s="145"/>
      <c r="AZ175" s="111" t="s">
        <v>120</v>
      </c>
      <c r="BA175"/>
      <c r="BB175" s="118" t="str">
        <f xml:space="preserve">
IF(AC172=4,B172,
IF(AC173=4,B173,
IF(AC174=4,B174,
IF(AC175=4,B175,
""))))</f>
        <v/>
      </c>
    </row>
    <row r="176" spans="1:54" hidden="1" x14ac:dyDescent="0.25"/>
    <row r="177" spans="1:32" hidden="1" x14ac:dyDescent="0.25">
      <c r="A177" s="180" t="s">
        <v>57</v>
      </c>
      <c r="B177" s="180"/>
      <c r="C177" s="180"/>
      <c r="D177" s="180"/>
      <c r="E177" s="180"/>
      <c r="F177" s="180"/>
      <c r="H177" s="12"/>
    </row>
    <row r="178" spans="1:32" hidden="1" x14ac:dyDescent="0.25">
      <c r="A178" s="190" t="s">
        <v>58</v>
      </c>
      <c r="B178" s="191"/>
      <c r="C178" s="191"/>
      <c r="D178" s="192"/>
      <c r="E178" s="190" t="s">
        <v>59</v>
      </c>
      <c r="F178" s="191"/>
      <c r="G178" s="191"/>
      <c r="H178" s="192"/>
      <c r="I178" s="190" t="s">
        <v>60</v>
      </c>
      <c r="J178" s="191"/>
      <c r="K178" s="191"/>
      <c r="L178" s="192"/>
      <c r="M178" s="190" t="s">
        <v>61</v>
      </c>
      <c r="N178" s="191"/>
      <c r="O178" s="191"/>
      <c r="P178" s="192"/>
      <c r="Q178" s="190" t="s">
        <v>164</v>
      </c>
      <c r="R178" s="191"/>
      <c r="S178" s="191"/>
      <c r="T178" s="192"/>
      <c r="U178" s="190" t="s">
        <v>165</v>
      </c>
      <c r="V178" s="191"/>
      <c r="W178" s="191"/>
      <c r="X178" s="192"/>
      <c r="Y178" s="190" t="s">
        <v>166</v>
      </c>
      <c r="Z178" s="191"/>
      <c r="AA178" s="191"/>
      <c r="AB178" s="192"/>
      <c r="AC178" s="190" t="s">
        <v>167</v>
      </c>
      <c r="AD178" s="191"/>
      <c r="AE178" s="191"/>
      <c r="AF178" s="192"/>
    </row>
    <row r="179" spans="1:32" hidden="1" x14ac:dyDescent="0.25">
      <c r="A179" s="190" t="str">
        <f xml:space="preserve">
IF(AC154=1,B154,
IF(AC155=1,B155,
IF(AC156=1,B156,
IF(AC157=1,B157,
"E1"))))</f>
        <v>E1</v>
      </c>
      <c r="B179" s="191"/>
      <c r="C179" s="191"/>
      <c r="D179" s="192"/>
      <c r="E179" s="190" t="str">
        <f xml:space="preserve">
IF(AC154=2,B154,
IF(AC155=2,B155,
IF(AC156=2,B156,
IF(AC157=2,B157,
"E2"))))</f>
        <v>E2</v>
      </c>
      <c r="F179" s="191"/>
      <c r="G179" s="191"/>
      <c r="H179" s="192"/>
      <c r="I179" s="190" t="str">
        <f xml:space="preserve">
IF(AC154=3,B154,
IF(AC155=3,B155,
IF(AC156=3,B156,
IF(AC157=3,B157,
"E3"))))</f>
        <v>E3</v>
      </c>
      <c r="J179" s="191"/>
      <c r="K179" s="191"/>
      <c r="L179" s="192"/>
      <c r="M179" s="190" t="str">
        <f xml:space="preserve">
IF(AC154=4,B154,
IF(AC155=4,B155,
IF(AC156=4,B156,
IF(AC157=4,B157,
"E4"))))</f>
        <v>E4</v>
      </c>
      <c r="N179" s="191"/>
      <c r="O179" s="191"/>
      <c r="P179" s="192"/>
      <c r="Q179" s="190" t="str">
        <f xml:space="preserve">
IF(AC160=1,B160,
IF(AC161=1,B161,
IF(AC162=1,B162,
IF(AC163=1,B163,
"F1"))))</f>
        <v>F1</v>
      </c>
      <c r="R179" s="191"/>
      <c r="S179" s="191"/>
      <c r="T179" s="192"/>
      <c r="U179" s="190" t="str">
        <f xml:space="preserve">
IF(AC160=2,B160,
IF(AC161=2,B161,
IF(AC162=2,B162,
IF(AC163=2,B163,
"F2"))))</f>
        <v>F2</v>
      </c>
      <c r="V179" s="191"/>
      <c r="W179" s="191"/>
      <c r="X179" s="192"/>
      <c r="Y179" s="190" t="str">
        <f xml:space="preserve">
IF(AC160=3,B160,
IF(AC161=3,B161,
IF(AC162=3,B162,
IF(AC163=3,B163,
"F3"))))</f>
        <v>F3</v>
      </c>
      <c r="Z179" s="191"/>
      <c r="AA179" s="191"/>
      <c r="AB179" s="192"/>
      <c r="AC179" s="190" t="str">
        <f xml:space="preserve">
IF(AC160=4,B160,
IF(AC161=4,B161,
IF(AC162=4,B162,
IF(AC163=4,B163,
"F4"))))</f>
        <v>F4</v>
      </c>
      <c r="AD179" s="191"/>
      <c r="AE179" s="191"/>
      <c r="AF179" s="192"/>
    </row>
    <row r="180" spans="1:32" hidden="1" x14ac:dyDescent="0.25"/>
    <row r="181" spans="1:32" hidden="1" x14ac:dyDescent="0.25">
      <c r="A181" s="190" t="s">
        <v>168</v>
      </c>
      <c r="B181" s="191"/>
      <c r="C181" s="191"/>
      <c r="D181" s="192"/>
      <c r="E181" s="190" t="s">
        <v>169</v>
      </c>
      <c r="F181" s="191"/>
      <c r="G181" s="191"/>
      <c r="H181" s="192"/>
      <c r="I181" s="190" t="s">
        <v>170</v>
      </c>
      <c r="J181" s="191"/>
      <c r="K181" s="191"/>
      <c r="L181" s="192"/>
      <c r="M181" s="190" t="s">
        <v>171</v>
      </c>
      <c r="N181" s="191"/>
      <c r="O181" s="191"/>
      <c r="P181" s="192"/>
      <c r="Q181" s="190" t="s">
        <v>172</v>
      </c>
      <c r="R181" s="191"/>
      <c r="S181" s="191"/>
      <c r="T181" s="192"/>
      <c r="U181" s="190" t="s">
        <v>173</v>
      </c>
      <c r="V181" s="191"/>
      <c r="W181" s="191"/>
      <c r="X181" s="192"/>
      <c r="Y181" s="190" t="s">
        <v>174</v>
      </c>
      <c r="Z181" s="191"/>
      <c r="AA181" s="191"/>
      <c r="AB181" s="192"/>
      <c r="AC181" s="190" t="s">
        <v>175</v>
      </c>
      <c r="AD181" s="191"/>
      <c r="AE181" s="191"/>
      <c r="AF181" s="192"/>
    </row>
    <row r="182" spans="1:32" hidden="1" x14ac:dyDescent="0.25">
      <c r="A182" s="190" t="str">
        <f>IF(V137&gt;Y137,N137,IF(Y137&gt;V137,R137,CONCATENATE("Gew.",D137)))</f>
        <v>Gew.53</v>
      </c>
      <c r="B182" s="191"/>
      <c r="C182" s="191"/>
      <c r="D182" s="192"/>
      <c r="E182" s="190" t="str">
        <f>IF(V137&lt;Y137,N137,IF(Y137&lt;V137,R137,CONCATENATE("Verl.",D137)))</f>
        <v>Verl.53</v>
      </c>
      <c r="F182" s="191"/>
      <c r="G182" s="191"/>
      <c r="H182" s="192"/>
      <c r="I182" s="190" t="str">
        <f>IF(V138&gt;Y138,N138,IF(Y138&gt;V138,R138,CONCATENATE("Gew.",D138)))</f>
        <v>Gew.54</v>
      </c>
      <c r="J182" s="191"/>
      <c r="K182" s="191"/>
      <c r="L182" s="192"/>
      <c r="M182" s="190" t="str">
        <f>IF(V138&lt;Y138,N138,IF(Y138&lt;V138,R138,CONCATENATE("Verl.",D138)))</f>
        <v>Verl.54</v>
      </c>
      <c r="N182" s="191"/>
      <c r="O182" s="191"/>
      <c r="P182" s="192"/>
      <c r="Q182" s="190" t="str">
        <f>IF(V142&gt;Y142,N142,IF(Y142&gt;V142,R142,CONCATENATE("Gew.",D142)))</f>
        <v>Gew.55</v>
      </c>
      <c r="R182" s="191"/>
      <c r="S182" s="191"/>
      <c r="T182" s="192"/>
      <c r="U182" s="190" t="str">
        <f>IF(V142&lt;Y142,N142,IF(Y142&lt;V142,R142,CONCATENATE("Verl.",D142)))</f>
        <v>Verl.55</v>
      </c>
      <c r="V182" s="191"/>
      <c r="W182" s="191"/>
      <c r="X182" s="192"/>
      <c r="Y182" s="190" t="str">
        <f>IF(V143&gt;Y143,N143,IF(Y143&gt;V143,R143,CONCATENATE("Gew.",D143)))</f>
        <v>Gew.56</v>
      </c>
      <c r="Z182" s="191"/>
      <c r="AA182" s="191"/>
      <c r="AB182" s="192"/>
      <c r="AC182" s="190" t="str">
        <f>IF(V143&lt;Y143,N143,IF(Y143&lt;V143,R143,CONCATENATE("Verl.",D143)))</f>
        <v>Verl.56</v>
      </c>
      <c r="AD182" s="191"/>
      <c r="AE182" s="191"/>
      <c r="AF182" s="192"/>
    </row>
    <row r="183" spans="1:32" hidden="1" x14ac:dyDescent="0.25"/>
    <row r="184" spans="1:32" hidden="1" x14ac:dyDescent="0.25">
      <c r="A184" s="190" t="s">
        <v>176</v>
      </c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2"/>
    </row>
    <row r="185" spans="1:32" hidden="1" x14ac:dyDescent="0.25">
      <c r="A185" s="190" t="str">
        <f xml:space="preserve">
IF(AG72=5,B72,
IF(AG73=5,B73,
IF(AG74=5,B74,
IF(AG75=5,B75,
IF(AG76=5,B76,
"A5")))))</f>
        <v>A5</v>
      </c>
      <c r="B185" s="191"/>
      <c r="C185" s="191"/>
      <c r="D185" s="192"/>
      <c r="E185" s="190" t="str">
        <f xml:space="preserve">
IF(AG79=5,B79,
IF(AG80=5,B80,
IF(AG81=5,B81,
IF(AG82=5,B82,
IF(AG83=5,B83,
"B5")))))</f>
        <v>B5</v>
      </c>
      <c r="F185" s="191"/>
      <c r="G185" s="191"/>
      <c r="H185" s="192"/>
      <c r="I185" s="190" t="str">
        <f xml:space="preserve">
IF(AG86=5,B86,
IF(AG87=5,B87,
IF(AG88=5,B88,
IF(AG89=5,B89,
IF(AG90=5,B90,
"C5")))))</f>
        <v>C5</v>
      </c>
      <c r="J185" s="191"/>
      <c r="K185" s="191"/>
      <c r="L185" s="192"/>
    </row>
  </sheetData>
  <sheetProtection sheet="1" selectLockedCells="1"/>
  <mergeCells count="1511">
    <mergeCell ref="A6:E6"/>
    <mergeCell ref="F6:AN6"/>
    <mergeCell ref="B9:E9"/>
    <mergeCell ref="J9:M9"/>
    <mergeCell ref="R9:U9"/>
    <mergeCell ref="Z9:AC9"/>
    <mergeCell ref="AE9:AN14"/>
    <mergeCell ref="B10:E10"/>
    <mergeCell ref="J10:M10"/>
    <mergeCell ref="R10:U10"/>
    <mergeCell ref="A1:G1"/>
    <mergeCell ref="H1:J1"/>
    <mergeCell ref="A2:AN2"/>
    <mergeCell ref="A3:AN3"/>
    <mergeCell ref="A4:AN4"/>
    <mergeCell ref="A5:AN5"/>
    <mergeCell ref="B13:E13"/>
    <mergeCell ref="J13:M13"/>
    <mergeCell ref="R13:U13"/>
    <mergeCell ref="Z13:AC13"/>
    <mergeCell ref="B14:E14"/>
    <mergeCell ref="J14:M14"/>
    <mergeCell ref="R14:U14"/>
    <mergeCell ref="Z14:AC14"/>
    <mergeCell ref="Z10:AC10"/>
    <mergeCell ref="B11:E11"/>
    <mergeCell ref="J11:M11"/>
    <mergeCell ref="R11:U11"/>
    <mergeCell ref="Z11:AC11"/>
    <mergeCell ref="B12:E12"/>
    <mergeCell ref="J12:M12"/>
    <mergeCell ref="R12:U12"/>
    <mergeCell ref="Z12:AC12"/>
    <mergeCell ref="R18:T18"/>
    <mergeCell ref="V18:W18"/>
    <mergeCell ref="Y18:Z18"/>
    <mergeCell ref="AB18:AD18"/>
    <mergeCell ref="AF18:AH18"/>
    <mergeCell ref="AK18:AM18"/>
    <mergeCell ref="A18:C18"/>
    <mergeCell ref="D18:E18"/>
    <mergeCell ref="F18:H18"/>
    <mergeCell ref="I18:K18"/>
    <mergeCell ref="L18:M18"/>
    <mergeCell ref="N18:P18"/>
    <mergeCell ref="A16:AH16"/>
    <mergeCell ref="AI16:AO17"/>
    <mergeCell ref="A17:C17"/>
    <mergeCell ref="D17:E17"/>
    <mergeCell ref="F17:H17"/>
    <mergeCell ref="I17:K17"/>
    <mergeCell ref="L17:M17"/>
    <mergeCell ref="N17:T17"/>
    <mergeCell ref="V17:Z17"/>
    <mergeCell ref="AB17:AH17"/>
    <mergeCell ref="R20:T20"/>
    <mergeCell ref="V20:W20"/>
    <mergeCell ref="Y20:Z20"/>
    <mergeCell ref="AB20:AD20"/>
    <mergeCell ref="AF20:AH20"/>
    <mergeCell ref="AK20:AM20"/>
    <mergeCell ref="A20:C20"/>
    <mergeCell ref="D20:E20"/>
    <mergeCell ref="F20:H20"/>
    <mergeCell ref="I20:K20"/>
    <mergeCell ref="L20:M20"/>
    <mergeCell ref="N20:P20"/>
    <mergeCell ref="R19:T19"/>
    <mergeCell ref="V19:W19"/>
    <mergeCell ref="Y19:Z19"/>
    <mergeCell ref="AB19:AD19"/>
    <mergeCell ref="AF19:AH19"/>
    <mergeCell ref="AK19:AM19"/>
    <mergeCell ref="A19:C19"/>
    <mergeCell ref="D19:E19"/>
    <mergeCell ref="F19:H19"/>
    <mergeCell ref="I19:K19"/>
    <mergeCell ref="L19:M19"/>
    <mergeCell ref="N19:P19"/>
    <mergeCell ref="R22:T22"/>
    <mergeCell ref="V22:W22"/>
    <mergeCell ref="Y22:Z22"/>
    <mergeCell ref="AB22:AD22"/>
    <mergeCell ref="AF22:AH22"/>
    <mergeCell ref="AK22:AM22"/>
    <mergeCell ref="A22:C22"/>
    <mergeCell ref="D22:E22"/>
    <mergeCell ref="F22:H22"/>
    <mergeCell ref="I22:K22"/>
    <mergeCell ref="L22:M22"/>
    <mergeCell ref="N22:P22"/>
    <mergeCell ref="R21:T21"/>
    <mergeCell ref="V21:W21"/>
    <mergeCell ref="Y21:Z21"/>
    <mergeCell ref="AB21:AD21"/>
    <mergeCell ref="AF21:AH21"/>
    <mergeCell ref="AK21:AM21"/>
    <mergeCell ref="A21:C21"/>
    <mergeCell ref="D21:E21"/>
    <mergeCell ref="F21:H21"/>
    <mergeCell ref="I21:K21"/>
    <mergeCell ref="L21:M21"/>
    <mergeCell ref="N21:P21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R23:T23"/>
    <mergeCell ref="V23:W23"/>
    <mergeCell ref="Y23:Z23"/>
    <mergeCell ref="AB23:AD23"/>
    <mergeCell ref="AF23:AH23"/>
    <mergeCell ref="AK23:AM23"/>
    <mergeCell ref="A23:C23"/>
    <mergeCell ref="D23:E23"/>
    <mergeCell ref="F23:H23"/>
    <mergeCell ref="I23:K23"/>
    <mergeCell ref="L23:M23"/>
    <mergeCell ref="N23:P23"/>
    <mergeCell ref="R28:T28"/>
    <mergeCell ref="V28:W28"/>
    <mergeCell ref="Y28:Z28"/>
    <mergeCell ref="AB28:AD28"/>
    <mergeCell ref="AF28:AH28"/>
    <mergeCell ref="AK28:AM28"/>
    <mergeCell ref="A28:C28"/>
    <mergeCell ref="D28:E28"/>
    <mergeCell ref="F28:H28"/>
    <mergeCell ref="I28:K28"/>
    <mergeCell ref="L28:M28"/>
    <mergeCell ref="N28:P28"/>
    <mergeCell ref="R27:T27"/>
    <mergeCell ref="V27:W27"/>
    <mergeCell ref="Y27:Z27"/>
    <mergeCell ref="AB27:AD27"/>
    <mergeCell ref="AF27:AH27"/>
    <mergeCell ref="AK27:AM27"/>
    <mergeCell ref="A27:C27"/>
    <mergeCell ref="D27:E27"/>
    <mergeCell ref="F27:H27"/>
    <mergeCell ref="I27:K27"/>
    <mergeCell ref="L27:M27"/>
    <mergeCell ref="N27:P27"/>
    <mergeCell ref="R30:T30"/>
    <mergeCell ref="V30:W30"/>
    <mergeCell ref="Y30:Z30"/>
    <mergeCell ref="AB30:AD30"/>
    <mergeCell ref="AF30:AH30"/>
    <mergeCell ref="AK30:AM30"/>
    <mergeCell ref="A30:C30"/>
    <mergeCell ref="D30:E30"/>
    <mergeCell ref="F30:H30"/>
    <mergeCell ref="I30:K30"/>
    <mergeCell ref="L30:M30"/>
    <mergeCell ref="N30:P30"/>
    <mergeCell ref="R29:T29"/>
    <mergeCell ref="V29:W29"/>
    <mergeCell ref="Y29:Z29"/>
    <mergeCell ref="AB29:AD29"/>
    <mergeCell ref="AF29:AH29"/>
    <mergeCell ref="AK29:AM29"/>
    <mergeCell ref="A29:C29"/>
    <mergeCell ref="D29:E29"/>
    <mergeCell ref="F29:H29"/>
    <mergeCell ref="I29:K29"/>
    <mergeCell ref="L29:M29"/>
    <mergeCell ref="N29:P29"/>
    <mergeCell ref="R32:T32"/>
    <mergeCell ref="V32:W32"/>
    <mergeCell ref="Y32:Z32"/>
    <mergeCell ref="AB32:AD32"/>
    <mergeCell ref="AF32:AH32"/>
    <mergeCell ref="AK32:AM32"/>
    <mergeCell ref="A32:C32"/>
    <mergeCell ref="D32:E32"/>
    <mergeCell ref="F32:H32"/>
    <mergeCell ref="I32:K32"/>
    <mergeCell ref="L32:M32"/>
    <mergeCell ref="N32:P32"/>
    <mergeCell ref="R31:T31"/>
    <mergeCell ref="V31:W31"/>
    <mergeCell ref="Y31:Z31"/>
    <mergeCell ref="AB31:AD31"/>
    <mergeCell ref="AF31:AH31"/>
    <mergeCell ref="AK31:AM31"/>
    <mergeCell ref="A31:C31"/>
    <mergeCell ref="D31:E31"/>
    <mergeCell ref="F31:H31"/>
    <mergeCell ref="I31:K31"/>
    <mergeCell ref="L31:M31"/>
    <mergeCell ref="N31:P31"/>
    <mergeCell ref="R36:T36"/>
    <mergeCell ref="V36:W36"/>
    <mergeCell ref="Y36:Z36"/>
    <mergeCell ref="AB36:AD36"/>
    <mergeCell ref="AF36:AH36"/>
    <mergeCell ref="AK36:AM36"/>
    <mergeCell ref="A36:C36"/>
    <mergeCell ref="D36:E36"/>
    <mergeCell ref="F36:H36"/>
    <mergeCell ref="I36:K36"/>
    <mergeCell ref="L36:M36"/>
    <mergeCell ref="N36:P36"/>
    <mergeCell ref="AI34:AO35"/>
    <mergeCell ref="A35:C35"/>
    <mergeCell ref="D35:E35"/>
    <mergeCell ref="F35:H35"/>
    <mergeCell ref="I35:K35"/>
    <mergeCell ref="L35:M35"/>
    <mergeCell ref="N35:T35"/>
    <mergeCell ref="V35:Z35"/>
    <mergeCell ref="AB35:AH35"/>
    <mergeCell ref="R38:T38"/>
    <mergeCell ref="V38:W38"/>
    <mergeCell ref="Y38:Z38"/>
    <mergeCell ref="AB38:AD38"/>
    <mergeCell ref="AF38:AH38"/>
    <mergeCell ref="AK38:AM38"/>
    <mergeCell ref="A38:C38"/>
    <mergeCell ref="D38:E38"/>
    <mergeCell ref="F38:H38"/>
    <mergeCell ref="I38:K38"/>
    <mergeCell ref="L38:M38"/>
    <mergeCell ref="N38:P38"/>
    <mergeCell ref="R37:T37"/>
    <mergeCell ref="V37:W37"/>
    <mergeCell ref="Y37:Z37"/>
    <mergeCell ref="AB37:AD37"/>
    <mergeCell ref="AF37:AH37"/>
    <mergeCell ref="AK37:AM37"/>
    <mergeCell ref="A37:C37"/>
    <mergeCell ref="D37:E37"/>
    <mergeCell ref="F37:H37"/>
    <mergeCell ref="I37:K37"/>
    <mergeCell ref="L37:M37"/>
    <mergeCell ref="N37:P37"/>
    <mergeCell ref="R40:T40"/>
    <mergeCell ref="V40:W40"/>
    <mergeCell ref="Y40:Z40"/>
    <mergeCell ref="AB40:AD40"/>
    <mergeCell ref="AF40:AH40"/>
    <mergeCell ref="AK40:AM40"/>
    <mergeCell ref="A40:C40"/>
    <mergeCell ref="D40:E40"/>
    <mergeCell ref="F40:H40"/>
    <mergeCell ref="I40:K40"/>
    <mergeCell ref="L40:M40"/>
    <mergeCell ref="N40:P40"/>
    <mergeCell ref="R39:T39"/>
    <mergeCell ref="V39:W39"/>
    <mergeCell ref="Y39:Z39"/>
    <mergeCell ref="AB39:AD39"/>
    <mergeCell ref="AF39:AH39"/>
    <mergeCell ref="AK39:AM39"/>
    <mergeCell ref="A39:C39"/>
    <mergeCell ref="D39:E39"/>
    <mergeCell ref="F39:H39"/>
    <mergeCell ref="I39:K39"/>
    <mergeCell ref="L39:M39"/>
    <mergeCell ref="N39:P39"/>
    <mergeCell ref="AI43:AO44"/>
    <mergeCell ref="A44:C44"/>
    <mergeCell ref="D44:E44"/>
    <mergeCell ref="F44:H44"/>
    <mergeCell ref="I44:K44"/>
    <mergeCell ref="L44:M44"/>
    <mergeCell ref="N44:T44"/>
    <mergeCell ref="V44:Z44"/>
    <mergeCell ref="AB44:AH44"/>
    <mergeCell ref="R41:T41"/>
    <mergeCell ref="V41:W41"/>
    <mergeCell ref="Y41:Z41"/>
    <mergeCell ref="AB41:AD41"/>
    <mergeCell ref="AF41:AH41"/>
    <mergeCell ref="AK41:AM41"/>
    <mergeCell ref="A41:C41"/>
    <mergeCell ref="D41:E41"/>
    <mergeCell ref="F41:H41"/>
    <mergeCell ref="I41:K41"/>
    <mergeCell ref="L41:M41"/>
    <mergeCell ref="N41:P41"/>
    <mergeCell ref="R46:T46"/>
    <mergeCell ref="V46:W46"/>
    <mergeCell ref="Y46:Z46"/>
    <mergeCell ref="AB46:AD46"/>
    <mergeCell ref="AF46:AH46"/>
    <mergeCell ref="AK46:AM46"/>
    <mergeCell ref="A46:C46"/>
    <mergeCell ref="D46:E46"/>
    <mergeCell ref="F46:H46"/>
    <mergeCell ref="I46:K46"/>
    <mergeCell ref="L46:M46"/>
    <mergeCell ref="N46:P46"/>
    <mergeCell ref="R45:T45"/>
    <mergeCell ref="V45:W45"/>
    <mergeCell ref="Y45:Z45"/>
    <mergeCell ref="AB45:AD45"/>
    <mergeCell ref="AF45:AH45"/>
    <mergeCell ref="AK45:AM45"/>
    <mergeCell ref="A45:C45"/>
    <mergeCell ref="D45:E45"/>
    <mergeCell ref="F45:H45"/>
    <mergeCell ref="I45:K45"/>
    <mergeCell ref="L45:M45"/>
    <mergeCell ref="N45:P45"/>
    <mergeCell ref="R48:T48"/>
    <mergeCell ref="V48:W48"/>
    <mergeCell ref="Y48:Z48"/>
    <mergeCell ref="AB48:AD48"/>
    <mergeCell ref="AF48:AH48"/>
    <mergeCell ref="AK48:AM48"/>
    <mergeCell ref="A48:C48"/>
    <mergeCell ref="D48:E48"/>
    <mergeCell ref="F48:H48"/>
    <mergeCell ref="I48:K48"/>
    <mergeCell ref="L48:M48"/>
    <mergeCell ref="N48:P48"/>
    <mergeCell ref="R47:T47"/>
    <mergeCell ref="V47:W47"/>
    <mergeCell ref="Y47:Z47"/>
    <mergeCell ref="AB47:AD47"/>
    <mergeCell ref="AF47:AH47"/>
    <mergeCell ref="AK47:AM47"/>
    <mergeCell ref="A47:C47"/>
    <mergeCell ref="D47:E47"/>
    <mergeCell ref="F47:H47"/>
    <mergeCell ref="I47:K47"/>
    <mergeCell ref="L47:M47"/>
    <mergeCell ref="N47:P47"/>
    <mergeCell ref="R50:T50"/>
    <mergeCell ref="V50:W50"/>
    <mergeCell ref="Y50:Z50"/>
    <mergeCell ref="AB50:AD50"/>
    <mergeCell ref="AF50:AH50"/>
    <mergeCell ref="AK50:AM50"/>
    <mergeCell ref="A50:C50"/>
    <mergeCell ref="D50:E50"/>
    <mergeCell ref="F50:H50"/>
    <mergeCell ref="I50:K50"/>
    <mergeCell ref="L50:M50"/>
    <mergeCell ref="N50:P50"/>
    <mergeCell ref="R49:T49"/>
    <mergeCell ref="V49:W49"/>
    <mergeCell ref="Y49:Z49"/>
    <mergeCell ref="AB49:AD49"/>
    <mergeCell ref="AF49:AH49"/>
    <mergeCell ref="AK49:AM49"/>
    <mergeCell ref="A49:C49"/>
    <mergeCell ref="D49:E49"/>
    <mergeCell ref="F49:H49"/>
    <mergeCell ref="I49:K49"/>
    <mergeCell ref="L49:M49"/>
    <mergeCell ref="N49:P49"/>
    <mergeCell ref="R54:T54"/>
    <mergeCell ref="V54:W54"/>
    <mergeCell ref="Y54:Z54"/>
    <mergeCell ref="AB54:AD54"/>
    <mergeCell ref="AF54:AH54"/>
    <mergeCell ref="AK54:AM54"/>
    <mergeCell ref="A54:C54"/>
    <mergeCell ref="D54:E54"/>
    <mergeCell ref="F54:H54"/>
    <mergeCell ref="I54:K54"/>
    <mergeCell ref="L54:M54"/>
    <mergeCell ref="N54:P54"/>
    <mergeCell ref="AI52:AO53"/>
    <mergeCell ref="A53:C53"/>
    <mergeCell ref="D53:E53"/>
    <mergeCell ref="F53:H53"/>
    <mergeCell ref="I53:K53"/>
    <mergeCell ref="L53:M53"/>
    <mergeCell ref="N53:T53"/>
    <mergeCell ref="V53:Z53"/>
    <mergeCell ref="AB53:AH53"/>
    <mergeCell ref="R56:T56"/>
    <mergeCell ref="V56:W56"/>
    <mergeCell ref="Y56:Z56"/>
    <mergeCell ref="AB56:AD56"/>
    <mergeCell ref="AF56:AH56"/>
    <mergeCell ref="AK56:AM56"/>
    <mergeCell ref="A56:C56"/>
    <mergeCell ref="D56:E56"/>
    <mergeCell ref="F56:H56"/>
    <mergeCell ref="I56:K56"/>
    <mergeCell ref="L56:M56"/>
    <mergeCell ref="N56:P56"/>
    <mergeCell ref="R55:T55"/>
    <mergeCell ref="V55:W55"/>
    <mergeCell ref="Y55:Z55"/>
    <mergeCell ref="AB55:AD55"/>
    <mergeCell ref="AF55:AH55"/>
    <mergeCell ref="AK55:AM55"/>
    <mergeCell ref="A55:C55"/>
    <mergeCell ref="D55:E55"/>
    <mergeCell ref="F55:H55"/>
    <mergeCell ref="I55:K55"/>
    <mergeCell ref="L55:M55"/>
    <mergeCell ref="N55:P55"/>
    <mergeCell ref="R58:T58"/>
    <mergeCell ref="V58:W58"/>
    <mergeCell ref="Y58:Z58"/>
    <mergeCell ref="AB58:AD58"/>
    <mergeCell ref="AF58:AH58"/>
    <mergeCell ref="AK58:AM58"/>
    <mergeCell ref="A58:C58"/>
    <mergeCell ref="D58:E58"/>
    <mergeCell ref="F58:H58"/>
    <mergeCell ref="I58:K58"/>
    <mergeCell ref="L58:M58"/>
    <mergeCell ref="N58:P58"/>
    <mergeCell ref="R57:T57"/>
    <mergeCell ref="V57:W57"/>
    <mergeCell ref="Y57:Z57"/>
    <mergeCell ref="AB57:AD57"/>
    <mergeCell ref="AF57:AH57"/>
    <mergeCell ref="AK57:AM57"/>
    <mergeCell ref="A57:C57"/>
    <mergeCell ref="D57:E57"/>
    <mergeCell ref="F57:H57"/>
    <mergeCell ref="I57:K57"/>
    <mergeCell ref="L57:M57"/>
    <mergeCell ref="N57:P57"/>
    <mergeCell ref="AI62:AO63"/>
    <mergeCell ref="A63:C63"/>
    <mergeCell ref="D63:E63"/>
    <mergeCell ref="F63:H63"/>
    <mergeCell ref="I63:K63"/>
    <mergeCell ref="L63:M63"/>
    <mergeCell ref="N63:T63"/>
    <mergeCell ref="V63:Z63"/>
    <mergeCell ref="AB63:AH63"/>
    <mergeCell ref="R59:T59"/>
    <mergeCell ref="V59:W59"/>
    <mergeCell ref="Y59:Z59"/>
    <mergeCell ref="AB59:AD59"/>
    <mergeCell ref="AF59:AH59"/>
    <mergeCell ref="AK59:AM59"/>
    <mergeCell ref="A59:C59"/>
    <mergeCell ref="D59:E59"/>
    <mergeCell ref="F59:H59"/>
    <mergeCell ref="I59:K59"/>
    <mergeCell ref="L59:M59"/>
    <mergeCell ref="N59:P59"/>
    <mergeCell ref="R65:T65"/>
    <mergeCell ref="V65:W65"/>
    <mergeCell ref="Y65:Z65"/>
    <mergeCell ref="AB65:AD65"/>
    <mergeCell ref="AF65:AH65"/>
    <mergeCell ref="AK65:AM65"/>
    <mergeCell ref="A65:C65"/>
    <mergeCell ref="D65:E65"/>
    <mergeCell ref="F65:H65"/>
    <mergeCell ref="I65:K65"/>
    <mergeCell ref="L65:M65"/>
    <mergeCell ref="N65:P65"/>
    <mergeCell ref="R64:T64"/>
    <mergeCell ref="V64:W64"/>
    <mergeCell ref="Y64:Z64"/>
    <mergeCell ref="AB64:AD64"/>
    <mergeCell ref="AF64:AH64"/>
    <mergeCell ref="AK64:AM64"/>
    <mergeCell ref="A64:C64"/>
    <mergeCell ref="D64:E64"/>
    <mergeCell ref="F64:H64"/>
    <mergeCell ref="I64:K64"/>
    <mergeCell ref="L64:M64"/>
    <mergeCell ref="N64:P64"/>
    <mergeCell ref="R67:T67"/>
    <mergeCell ref="V67:W67"/>
    <mergeCell ref="Y67:Z67"/>
    <mergeCell ref="AB67:AD67"/>
    <mergeCell ref="AF67:AH67"/>
    <mergeCell ref="AK67:AM67"/>
    <mergeCell ref="A67:C67"/>
    <mergeCell ref="D67:E67"/>
    <mergeCell ref="F67:H67"/>
    <mergeCell ref="I67:K67"/>
    <mergeCell ref="L67:M67"/>
    <mergeCell ref="N67:P67"/>
    <mergeCell ref="R66:T66"/>
    <mergeCell ref="V66:W66"/>
    <mergeCell ref="Y66:Z66"/>
    <mergeCell ref="AB66:AD66"/>
    <mergeCell ref="AF66:AH66"/>
    <mergeCell ref="AK66:AM66"/>
    <mergeCell ref="A66:C66"/>
    <mergeCell ref="D66:E66"/>
    <mergeCell ref="F66:H66"/>
    <mergeCell ref="I66:K66"/>
    <mergeCell ref="L66:M66"/>
    <mergeCell ref="N66:P66"/>
    <mergeCell ref="R69:T69"/>
    <mergeCell ref="V69:W69"/>
    <mergeCell ref="Y69:Z69"/>
    <mergeCell ref="AB69:AD69"/>
    <mergeCell ref="AF69:AH69"/>
    <mergeCell ref="AK69:AM69"/>
    <mergeCell ref="A69:C69"/>
    <mergeCell ref="D69:E69"/>
    <mergeCell ref="F69:H69"/>
    <mergeCell ref="I69:K69"/>
    <mergeCell ref="L69:M69"/>
    <mergeCell ref="N69:P69"/>
    <mergeCell ref="R68:T68"/>
    <mergeCell ref="V68:W68"/>
    <mergeCell ref="Y68:Z68"/>
    <mergeCell ref="AB68:AD68"/>
    <mergeCell ref="AF68:AH68"/>
    <mergeCell ref="AK68:AM68"/>
    <mergeCell ref="A68:C68"/>
    <mergeCell ref="D68:E68"/>
    <mergeCell ref="F68:H68"/>
    <mergeCell ref="I68:K68"/>
    <mergeCell ref="L68:M68"/>
    <mergeCell ref="N68:P68"/>
    <mergeCell ref="AC72:AD72"/>
    <mergeCell ref="AE72:AF72"/>
    <mergeCell ref="AG72:AH72"/>
    <mergeCell ref="B73:D73"/>
    <mergeCell ref="E73:H73"/>
    <mergeCell ref="I73:J73"/>
    <mergeCell ref="K73:L73"/>
    <mergeCell ref="M73:N73"/>
    <mergeCell ref="O73:P73"/>
    <mergeCell ref="Q73:R73"/>
    <mergeCell ref="Q72:R72"/>
    <mergeCell ref="S72:T72"/>
    <mergeCell ref="U72:V72"/>
    <mergeCell ref="W72:X72"/>
    <mergeCell ref="Y72:Z72"/>
    <mergeCell ref="AA72:AB72"/>
    <mergeCell ref="Y71:AB71"/>
    <mergeCell ref="AC71:AF71"/>
    <mergeCell ref="AG71:AH71"/>
    <mergeCell ref="B72:D72"/>
    <mergeCell ref="E72:F72"/>
    <mergeCell ref="G72:H72"/>
    <mergeCell ref="I72:J72"/>
    <mergeCell ref="K72:L72"/>
    <mergeCell ref="M72:N72"/>
    <mergeCell ref="O72:P72"/>
    <mergeCell ref="A71:D71"/>
    <mergeCell ref="E71:H71"/>
    <mergeCell ref="I71:L71"/>
    <mergeCell ref="M71:P71"/>
    <mergeCell ref="Q71:T71"/>
    <mergeCell ref="U71:X71"/>
    <mergeCell ref="W74:X74"/>
    <mergeCell ref="Y74:Z74"/>
    <mergeCell ref="AA74:AB74"/>
    <mergeCell ref="AC74:AD74"/>
    <mergeCell ref="AE74:AF74"/>
    <mergeCell ref="AG74:AH74"/>
    <mergeCell ref="AE73:AF73"/>
    <mergeCell ref="AG73:AH73"/>
    <mergeCell ref="B74:D74"/>
    <mergeCell ref="E74:H74"/>
    <mergeCell ref="I74:L74"/>
    <mergeCell ref="M74:N74"/>
    <mergeCell ref="O74:P74"/>
    <mergeCell ref="Q74:R74"/>
    <mergeCell ref="S74:T74"/>
    <mergeCell ref="U74:V74"/>
    <mergeCell ref="S73:T73"/>
    <mergeCell ref="U73:V73"/>
    <mergeCell ref="W73:X73"/>
    <mergeCell ref="Y73:Z73"/>
    <mergeCell ref="AA73:AB73"/>
    <mergeCell ref="AC73:AD73"/>
    <mergeCell ref="AC76:AD76"/>
    <mergeCell ref="AE76:AF76"/>
    <mergeCell ref="AG76:AH76"/>
    <mergeCell ref="A78:D78"/>
    <mergeCell ref="E78:H78"/>
    <mergeCell ref="I78:L78"/>
    <mergeCell ref="M78:P78"/>
    <mergeCell ref="Q78:T78"/>
    <mergeCell ref="U78:X78"/>
    <mergeCell ref="Y78:AB78"/>
    <mergeCell ref="AG75:AH75"/>
    <mergeCell ref="B76:D76"/>
    <mergeCell ref="E76:H76"/>
    <mergeCell ref="I76:L76"/>
    <mergeCell ref="M76:P76"/>
    <mergeCell ref="Q76:T76"/>
    <mergeCell ref="U76:V76"/>
    <mergeCell ref="W76:X76"/>
    <mergeCell ref="Y76:Z76"/>
    <mergeCell ref="AA76:AB76"/>
    <mergeCell ref="U75:V75"/>
    <mergeCell ref="W75:X75"/>
    <mergeCell ref="Y75:Z75"/>
    <mergeCell ref="AA75:AB75"/>
    <mergeCell ref="AC75:AD75"/>
    <mergeCell ref="AE75:AF75"/>
    <mergeCell ref="B75:D75"/>
    <mergeCell ref="E75:H75"/>
    <mergeCell ref="I75:L75"/>
    <mergeCell ref="M75:P75"/>
    <mergeCell ref="Q75:R75"/>
    <mergeCell ref="S75:T75"/>
    <mergeCell ref="AE79:AF79"/>
    <mergeCell ref="AG79:AH79"/>
    <mergeCell ref="B80:D80"/>
    <mergeCell ref="E80:H80"/>
    <mergeCell ref="I80:J80"/>
    <mergeCell ref="K80:L80"/>
    <mergeCell ref="M80:N80"/>
    <mergeCell ref="O80:P80"/>
    <mergeCell ref="Q80:R80"/>
    <mergeCell ref="S80:T80"/>
    <mergeCell ref="S79:T79"/>
    <mergeCell ref="U79:V79"/>
    <mergeCell ref="W79:X79"/>
    <mergeCell ref="Y79:Z79"/>
    <mergeCell ref="AA79:AB79"/>
    <mergeCell ref="AC79:AD79"/>
    <mergeCell ref="AC78:AF78"/>
    <mergeCell ref="AG78:AH78"/>
    <mergeCell ref="B79:D79"/>
    <mergeCell ref="E79:F79"/>
    <mergeCell ref="G79:H79"/>
    <mergeCell ref="I79:J79"/>
    <mergeCell ref="K79:L79"/>
    <mergeCell ref="M79:N79"/>
    <mergeCell ref="O79:P79"/>
    <mergeCell ref="Q79:R79"/>
    <mergeCell ref="Y81:Z81"/>
    <mergeCell ref="AA81:AB81"/>
    <mergeCell ref="AC81:AD81"/>
    <mergeCell ref="AE81:AF81"/>
    <mergeCell ref="AG81:AH81"/>
    <mergeCell ref="B82:D82"/>
    <mergeCell ref="E82:H82"/>
    <mergeCell ref="I82:L82"/>
    <mergeCell ref="M82:P82"/>
    <mergeCell ref="Q82:R82"/>
    <mergeCell ref="AG80:AH80"/>
    <mergeCell ref="B81:D81"/>
    <mergeCell ref="E81:H81"/>
    <mergeCell ref="I81:L81"/>
    <mergeCell ref="M81:N81"/>
    <mergeCell ref="O81:P81"/>
    <mergeCell ref="Q81:R81"/>
    <mergeCell ref="S81:T81"/>
    <mergeCell ref="U81:V81"/>
    <mergeCell ref="W81:X81"/>
    <mergeCell ref="U80:V80"/>
    <mergeCell ref="W80:X80"/>
    <mergeCell ref="Y80:Z80"/>
    <mergeCell ref="AA80:AB80"/>
    <mergeCell ref="AC80:AD80"/>
    <mergeCell ref="AE80:AF80"/>
    <mergeCell ref="AA83:AB83"/>
    <mergeCell ref="AC83:AD83"/>
    <mergeCell ref="AE83:AF83"/>
    <mergeCell ref="AG83:AH83"/>
    <mergeCell ref="A85:D85"/>
    <mergeCell ref="E85:H85"/>
    <mergeCell ref="I85:L85"/>
    <mergeCell ref="M85:P85"/>
    <mergeCell ref="Q85:T85"/>
    <mergeCell ref="U85:X85"/>
    <mergeCell ref="AE82:AF82"/>
    <mergeCell ref="AG82:AH82"/>
    <mergeCell ref="B83:D83"/>
    <mergeCell ref="E83:H83"/>
    <mergeCell ref="I83:L83"/>
    <mergeCell ref="M83:P83"/>
    <mergeCell ref="Q83:T83"/>
    <mergeCell ref="U83:V83"/>
    <mergeCell ref="W83:X83"/>
    <mergeCell ref="Y83:Z83"/>
    <mergeCell ref="S82:T82"/>
    <mergeCell ref="U82:V82"/>
    <mergeCell ref="W82:X82"/>
    <mergeCell ref="Y82:Z82"/>
    <mergeCell ref="AA82:AB82"/>
    <mergeCell ref="AC82:AD82"/>
    <mergeCell ref="AC86:AD86"/>
    <mergeCell ref="AE86:AF86"/>
    <mergeCell ref="AG86:AH86"/>
    <mergeCell ref="B87:D87"/>
    <mergeCell ref="E87:H87"/>
    <mergeCell ref="I87:J87"/>
    <mergeCell ref="K87:L87"/>
    <mergeCell ref="M87:N87"/>
    <mergeCell ref="O87:P87"/>
    <mergeCell ref="Q87:R87"/>
    <mergeCell ref="Q86:R86"/>
    <mergeCell ref="S86:T86"/>
    <mergeCell ref="U86:V86"/>
    <mergeCell ref="W86:X86"/>
    <mergeCell ref="Y86:Z86"/>
    <mergeCell ref="AA86:AB86"/>
    <mergeCell ref="Y85:AB85"/>
    <mergeCell ref="AC85:AF85"/>
    <mergeCell ref="AG85:AH85"/>
    <mergeCell ref="B86:D86"/>
    <mergeCell ref="E86:F86"/>
    <mergeCell ref="G86:H86"/>
    <mergeCell ref="I86:J86"/>
    <mergeCell ref="K86:L86"/>
    <mergeCell ref="M86:N86"/>
    <mergeCell ref="O86:P86"/>
    <mergeCell ref="W88:X88"/>
    <mergeCell ref="Y88:Z88"/>
    <mergeCell ref="AA88:AB88"/>
    <mergeCell ref="AC88:AD88"/>
    <mergeCell ref="AE88:AF88"/>
    <mergeCell ref="AG88:AH88"/>
    <mergeCell ref="AE87:AF87"/>
    <mergeCell ref="AG87:AH87"/>
    <mergeCell ref="B88:D88"/>
    <mergeCell ref="E88:H88"/>
    <mergeCell ref="I88:L88"/>
    <mergeCell ref="M88:N88"/>
    <mergeCell ref="O88:P88"/>
    <mergeCell ref="Q88:R88"/>
    <mergeCell ref="S88:T88"/>
    <mergeCell ref="U88:V88"/>
    <mergeCell ref="S87:T87"/>
    <mergeCell ref="U87:V87"/>
    <mergeCell ref="W87:X87"/>
    <mergeCell ref="Y87:Z87"/>
    <mergeCell ref="AA87:AB87"/>
    <mergeCell ref="AC87:AD87"/>
    <mergeCell ref="AC90:AD90"/>
    <mergeCell ref="AE90:AF90"/>
    <mergeCell ref="AG90:AH90"/>
    <mergeCell ref="A92:C92"/>
    <mergeCell ref="D92:E92"/>
    <mergeCell ref="F92:H92"/>
    <mergeCell ref="I92:K92"/>
    <mergeCell ref="L92:M92"/>
    <mergeCell ref="N92:P92"/>
    <mergeCell ref="R92:T92"/>
    <mergeCell ref="AG89:AH89"/>
    <mergeCell ref="B90:D90"/>
    <mergeCell ref="E90:H90"/>
    <mergeCell ref="I90:L90"/>
    <mergeCell ref="M90:P90"/>
    <mergeCell ref="Q90:T90"/>
    <mergeCell ref="U90:V90"/>
    <mergeCell ref="W90:X90"/>
    <mergeCell ref="Y90:Z90"/>
    <mergeCell ref="AA90:AB90"/>
    <mergeCell ref="U89:V89"/>
    <mergeCell ref="W89:X89"/>
    <mergeCell ref="Y89:Z89"/>
    <mergeCell ref="AA89:AB89"/>
    <mergeCell ref="AC89:AD89"/>
    <mergeCell ref="AE89:AF89"/>
    <mergeCell ref="B89:D89"/>
    <mergeCell ref="E89:H89"/>
    <mergeCell ref="I89:L89"/>
    <mergeCell ref="M89:P89"/>
    <mergeCell ref="Q89:R89"/>
    <mergeCell ref="S89:T89"/>
    <mergeCell ref="R93:T93"/>
    <mergeCell ref="V93:W93"/>
    <mergeCell ref="Y93:Z93"/>
    <mergeCell ref="AB93:AD93"/>
    <mergeCell ref="AF93:AH93"/>
    <mergeCell ref="A94:C94"/>
    <mergeCell ref="D94:E94"/>
    <mergeCell ref="F94:H94"/>
    <mergeCell ref="I94:K94"/>
    <mergeCell ref="L94:M94"/>
    <mergeCell ref="V92:W92"/>
    <mergeCell ref="Y92:Z92"/>
    <mergeCell ref="AB92:AD92"/>
    <mergeCell ref="AF92:AH92"/>
    <mergeCell ref="A93:C93"/>
    <mergeCell ref="D93:E93"/>
    <mergeCell ref="F93:H93"/>
    <mergeCell ref="I93:K93"/>
    <mergeCell ref="L93:M93"/>
    <mergeCell ref="N93:P93"/>
    <mergeCell ref="R95:T95"/>
    <mergeCell ref="V95:W95"/>
    <mergeCell ref="Y95:Z95"/>
    <mergeCell ref="AB95:AD95"/>
    <mergeCell ref="AF95:AH95"/>
    <mergeCell ref="A96:D96"/>
    <mergeCell ref="E96:H96"/>
    <mergeCell ref="I96:L96"/>
    <mergeCell ref="M96:P96"/>
    <mergeCell ref="Q96:T96"/>
    <mergeCell ref="A95:C95"/>
    <mergeCell ref="D95:E95"/>
    <mergeCell ref="F95:H95"/>
    <mergeCell ref="I95:K95"/>
    <mergeCell ref="L95:M95"/>
    <mergeCell ref="N95:P95"/>
    <mergeCell ref="N94:P94"/>
    <mergeCell ref="R94:T94"/>
    <mergeCell ref="V94:W94"/>
    <mergeCell ref="Y94:Z94"/>
    <mergeCell ref="AB94:AD94"/>
    <mergeCell ref="AF94:AH94"/>
    <mergeCell ref="AA97:AB97"/>
    <mergeCell ref="AC97:AD97"/>
    <mergeCell ref="AE97:AF97"/>
    <mergeCell ref="AG97:AH97"/>
    <mergeCell ref="B98:D98"/>
    <mergeCell ref="E98:H98"/>
    <mergeCell ref="I98:J98"/>
    <mergeCell ref="K98:L98"/>
    <mergeCell ref="M98:N98"/>
    <mergeCell ref="O98:P98"/>
    <mergeCell ref="O97:P97"/>
    <mergeCell ref="Q97:R97"/>
    <mergeCell ref="S97:T97"/>
    <mergeCell ref="U97:V97"/>
    <mergeCell ref="W97:X97"/>
    <mergeCell ref="Y97:Z97"/>
    <mergeCell ref="U96:X96"/>
    <mergeCell ref="Y96:AB96"/>
    <mergeCell ref="AC96:AF96"/>
    <mergeCell ref="AG96:AH96"/>
    <mergeCell ref="B97:D97"/>
    <mergeCell ref="E97:F97"/>
    <mergeCell ref="G97:H97"/>
    <mergeCell ref="I97:J97"/>
    <mergeCell ref="K97:L97"/>
    <mergeCell ref="M97:N97"/>
    <mergeCell ref="AG99:AH99"/>
    <mergeCell ref="B100:D100"/>
    <mergeCell ref="E100:H100"/>
    <mergeCell ref="I100:L100"/>
    <mergeCell ref="M100:P100"/>
    <mergeCell ref="Q100:R100"/>
    <mergeCell ref="S100:T100"/>
    <mergeCell ref="U100:V100"/>
    <mergeCell ref="W100:X100"/>
    <mergeCell ref="Y100:Z100"/>
    <mergeCell ref="U99:V99"/>
    <mergeCell ref="W99:X99"/>
    <mergeCell ref="Y99:Z99"/>
    <mergeCell ref="AA99:AB99"/>
    <mergeCell ref="AC99:AD99"/>
    <mergeCell ref="AE99:AF99"/>
    <mergeCell ref="AC98:AD98"/>
    <mergeCell ref="AE98:AF98"/>
    <mergeCell ref="AG98:AH98"/>
    <mergeCell ref="B99:D99"/>
    <mergeCell ref="E99:H99"/>
    <mergeCell ref="I99:L99"/>
    <mergeCell ref="M99:N99"/>
    <mergeCell ref="O99:P99"/>
    <mergeCell ref="Q99:R99"/>
    <mergeCell ref="S99:T99"/>
    <mergeCell ref="Q98:R98"/>
    <mergeCell ref="S98:T98"/>
    <mergeCell ref="U98:V98"/>
    <mergeCell ref="W98:X98"/>
    <mergeCell ref="Y98:Z98"/>
    <mergeCell ref="AA98:AB98"/>
    <mergeCell ref="AI106:AO106"/>
    <mergeCell ref="B108:F108"/>
    <mergeCell ref="J108:N108"/>
    <mergeCell ref="R108:V108"/>
    <mergeCell ref="Z108:AD108"/>
    <mergeCell ref="W101:X101"/>
    <mergeCell ref="Y101:Z101"/>
    <mergeCell ref="AA101:AB101"/>
    <mergeCell ref="AC101:AD101"/>
    <mergeCell ref="AE101:AF101"/>
    <mergeCell ref="AG101:AH101"/>
    <mergeCell ref="AA100:AB100"/>
    <mergeCell ref="AC100:AD100"/>
    <mergeCell ref="AE100:AF100"/>
    <mergeCell ref="AG100:AH100"/>
    <mergeCell ref="B101:D101"/>
    <mergeCell ref="E101:H101"/>
    <mergeCell ref="I101:L101"/>
    <mergeCell ref="M101:P101"/>
    <mergeCell ref="Q101:T101"/>
    <mergeCell ref="U101:V101"/>
    <mergeCell ref="D111:F111"/>
    <mergeCell ref="L111:N111"/>
    <mergeCell ref="T111:V111"/>
    <mergeCell ref="AB111:AD111"/>
    <mergeCell ref="D112:F112"/>
    <mergeCell ref="L112:N112"/>
    <mergeCell ref="T112:V112"/>
    <mergeCell ref="AB112:AD112"/>
    <mergeCell ref="D109:F109"/>
    <mergeCell ref="L109:N109"/>
    <mergeCell ref="T109:V109"/>
    <mergeCell ref="AB109:AD109"/>
    <mergeCell ref="D110:F110"/>
    <mergeCell ref="L110:N110"/>
    <mergeCell ref="T110:V110"/>
    <mergeCell ref="AB110:AD110"/>
    <mergeCell ref="A106:AH106"/>
    <mergeCell ref="R115:T115"/>
    <mergeCell ref="V115:W115"/>
    <mergeCell ref="Y115:Z115"/>
    <mergeCell ref="AB115:AD115"/>
    <mergeCell ref="AF115:AH115"/>
    <mergeCell ref="AK115:AM115"/>
    <mergeCell ref="A115:C115"/>
    <mergeCell ref="D115:E115"/>
    <mergeCell ref="F115:H115"/>
    <mergeCell ref="I115:K115"/>
    <mergeCell ref="L115:M115"/>
    <mergeCell ref="N115:P115"/>
    <mergeCell ref="AI113:AO114"/>
    <mergeCell ref="A114:C114"/>
    <mergeCell ref="D114:E114"/>
    <mergeCell ref="F114:H114"/>
    <mergeCell ref="I114:K114"/>
    <mergeCell ref="L114:M114"/>
    <mergeCell ref="N114:T114"/>
    <mergeCell ref="V114:Z114"/>
    <mergeCell ref="AB114:AH114"/>
    <mergeCell ref="R117:T117"/>
    <mergeCell ref="V117:W117"/>
    <mergeCell ref="Y117:Z117"/>
    <mergeCell ref="AB117:AD117"/>
    <mergeCell ref="AF117:AH117"/>
    <mergeCell ref="AK117:AM117"/>
    <mergeCell ref="A117:C117"/>
    <mergeCell ref="D117:E117"/>
    <mergeCell ref="F117:H117"/>
    <mergeCell ref="I117:K117"/>
    <mergeCell ref="L117:M117"/>
    <mergeCell ref="N117:P117"/>
    <mergeCell ref="R116:T116"/>
    <mergeCell ref="V116:W116"/>
    <mergeCell ref="Y116:Z116"/>
    <mergeCell ref="AB116:AD116"/>
    <mergeCell ref="AF116:AH116"/>
    <mergeCell ref="AK116:AM116"/>
    <mergeCell ref="A116:C116"/>
    <mergeCell ref="D116:E116"/>
    <mergeCell ref="F116:H116"/>
    <mergeCell ref="I116:K116"/>
    <mergeCell ref="L116:M116"/>
    <mergeCell ref="N116:P116"/>
    <mergeCell ref="R119:T119"/>
    <mergeCell ref="V119:W119"/>
    <mergeCell ref="Y119:Z119"/>
    <mergeCell ref="AB119:AD119"/>
    <mergeCell ref="AF119:AH119"/>
    <mergeCell ref="AK119:AM119"/>
    <mergeCell ref="A119:C119"/>
    <mergeCell ref="D119:E119"/>
    <mergeCell ref="F119:H119"/>
    <mergeCell ref="I119:K119"/>
    <mergeCell ref="L119:M119"/>
    <mergeCell ref="N119:P119"/>
    <mergeCell ref="R118:T118"/>
    <mergeCell ref="V118:W118"/>
    <mergeCell ref="Y118:Z118"/>
    <mergeCell ref="AB118:AD118"/>
    <mergeCell ref="AF118:AH118"/>
    <mergeCell ref="AK118:AM118"/>
    <mergeCell ref="A118:C118"/>
    <mergeCell ref="D118:E118"/>
    <mergeCell ref="F118:H118"/>
    <mergeCell ref="I118:K118"/>
    <mergeCell ref="L118:M118"/>
    <mergeCell ref="N118:P118"/>
    <mergeCell ref="AI122:AO123"/>
    <mergeCell ref="A123:C123"/>
    <mergeCell ref="D123:E123"/>
    <mergeCell ref="F123:H123"/>
    <mergeCell ref="I123:K123"/>
    <mergeCell ref="L123:M123"/>
    <mergeCell ref="N123:T123"/>
    <mergeCell ref="V123:Z123"/>
    <mergeCell ref="AB123:AH123"/>
    <mergeCell ref="R120:T120"/>
    <mergeCell ref="V120:W120"/>
    <mergeCell ref="Y120:Z120"/>
    <mergeCell ref="AB120:AD120"/>
    <mergeCell ref="AF120:AH120"/>
    <mergeCell ref="AK120:AM120"/>
    <mergeCell ref="A120:C120"/>
    <mergeCell ref="D120:E120"/>
    <mergeCell ref="F120:H120"/>
    <mergeCell ref="I120:K120"/>
    <mergeCell ref="L120:M120"/>
    <mergeCell ref="N120:P120"/>
    <mergeCell ref="R125:T125"/>
    <mergeCell ref="V125:W125"/>
    <mergeCell ref="Y125:Z125"/>
    <mergeCell ref="AB125:AD125"/>
    <mergeCell ref="AF125:AH125"/>
    <mergeCell ref="AK125:AM125"/>
    <mergeCell ref="A125:C125"/>
    <mergeCell ref="D125:E125"/>
    <mergeCell ref="F125:H125"/>
    <mergeCell ref="I125:K125"/>
    <mergeCell ref="L125:M125"/>
    <mergeCell ref="N125:P125"/>
    <mergeCell ref="R124:T124"/>
    <mergeCell ref="V124:W124"/>
    <mergeCell ref="Y124:Z124"/>
    <mergeCell ref="AB124:AD124"/>
    <mergeCell ref="AF124:AH124"/>
    <mergeCell ref="AK124:AM124"/>
    <mergeCell ref="A124:C124"/>
    <mergeCell ref="D124:E124"/>
    <mergeCell ref="F124:H124"/>
    <mergeCell ref="I124:K124"/>
    <mergeCell ref="L124:M124"/>
    <mergeCell ref="N124:P124"/>
    <mergeCell ref="R127:T127"/>
    <mergeCell ref="V127:W127"/>
    <mergeCell ref="Y127:Z127"/>
    <mergeCell ref="AB127:AD127"/>
    <mergeCell ref="AF127:AH127"/>
    <mergeCell ref="AK127:AM127"/>
    <mergeCell ref="A127:C127"/>
    <mergeCell ref="D127:E127"/>
    <mergeCell ref="F127:H127"/>
    <mergeCell ref="I127:K127"/>
    <mergeCell ref="L127:M127"/>
    <mergeCell ref="N127:P127"/>
    <mergeCell ref="R126:T126"/>
    <mergeCell ref="V126:W126"/>
    <mergeCell ref="Y126:Z126"/>
    <mergeCell ref="AB126:AD126"/>
    <mergeCell ref="AF126:AH126"/>
    <mergeCell ref="AK126:AM126"/>
    <mergeCell ref="A126:C126"/>
    <mergeCell ref="D126:E126"/>
    <mergeCell ref="F126:H126"/>
    <mergeCell ref="I126:K126"/>
    <mergeCell ref="L126:M126"/>
    <mergeCell ref="N126:P126"/>
    <mergeCell ref="R129:T129"/>
    <mergeCell ref="V129:W129"/>
    <mergeCell ref="Y129:Z129"/>
    <mergeCell ref="AB129:AD129"/>
    <mergeCell ref="AF129:AH129"/>
    <mergeCell ref="AK129:AM129"/>
    <mergeCell ref="A129:C129"/>
    <mergeCell ref="D129:E129"/>
    <mergeCell ref="F129:H129"/>
    <mergeCell ref="I129:K129"/>
    <mergeCell ref="L129:M129"/>
    <mergeCell ref="N129:P129"/>
    <mergeCell ref="R128:T128"/>
    <mergeCell ref="V128:W128"/>
    <mergeCell ref="Y128:Z128"/>
    <mergeCell ref="AB128:AD128"/>
    <mergeCell ref="AF128:AH128"/>
    <mergeCell ref="AK128:AM128"/>
    <mergeCell ref="A128:C128"/>
    <mergeCell ref="D128:E128"/>
    <mergeCell ref="F128:H128"/>
    <mergeCell ref="I128:K128"/>
    <mergeCell ref="L128:M128"/>
    <mergeCell ref="N128:P128"/>
    <mergeCell ref="R133:T133"/>
    <mergeCell ref="V133:W133"/>
    <mergeCell ref="Y133:Z133"/>
    <mergeCell ref="AB133:AD133"/>
    <mergeCell ref="AF133:AH133"/>
    <mergeCell ref="AK133:AM133"/>
    <mergeCell ref="A133:C133"/>
    <mergeCell ref="D133:E133"/>
    <mergeCell ref="F133:H133"/>
    <mergeCell ref="I133:K133"/>
    <mergeCell ref="L133:M133"/>
    <mergeCell ref="N133:P133"/>
    <mergeCell ref="AI131:AO132"/>
    <mergeCell ref="A132:C132"/>
    <mergeCell ref="D132:E132"/>
    <mergeCell ref="F132:H132"/>
    <mergeCell ref="I132:K132"/>
    <mergeCell ref="L132:M132"/>
    <mergeCell ref="N132:T132"/>
    <mergeCell ref="V132:Z132"/>
    <mergeCell ref="AB132:AH132"/>
    <mergeCell ref="R135:T135"/>
    <mergeCell ref="V135:W135"/>
    <mergeCell ref="Y135:Z135"/>
    <mergeCell ref="AB135:AD135"/>
    <mergeCell ref="AF135:AH135"/>
    <mergeCell ref="AK135:AM135"/>
    <mergeCell ref="A135:C135"/>
    <mergeCell ref="D135:E135"/>
    <mergeCell ref="F135:H135"/>
    <mergeCell ref="I135:K135"/>
    <mergeCell ref="L135:M135"/>
    <mergeCell ref="N135:P135"/>
    <mergeCell ref="R134:T134"/>
    <mergeCell ref="V134:W134"/>
    <mergeCell ref="Y134:Z134"/>
    <mergeCell ref="AB134:AD134"/>
    <mergeCell ref="AF134:AH134"/>
    <mergeCell ref="AK134:AM134"/>
    <mergeCell ref="A134:C134"/>
    <mergeCell ref="D134:E134"/>
    <mergeCell ref="F134:H134"/>
    <mergeCell ref="I134:K134"/>
    <mergeCell ref="L134:M134"/>
    <mergeCell ref="N134:P134"/>
    <mergeCell ref="R137:T137"/>
    <mergeCell ref="V137:W137"/>
    <mergeCell ref="Y137:Z137"/>
    <mergeCell ref="AB137:AD137"/>
    <mergeCell ref="AF137:AH137"/>
    <mergeCell ref="AK137:AM137"/>
    <mergeCell ref="A137:C137"/>
    <mergeCell ref="D137:E137"/>
    <mergeCell ref="F137:H137"/>
    <mergeCell ref="I137:K137"/>
    <mergeCell ref="L137:M137"/>
    <mergeCell ref="N137:P137"/>
    <mergeCell ref="R136:T136"/>
    <mergeCell ref="V136:W136"/>
    <mergeCell ref="Y136:Z136"/>
    <mergeCell ref="AB136:AD136"/>
    <mergeCell ref="AF136:AH136"/>
    <mergeCell ref="AK136:AM136"/>
    <mergeCell ref="A136:C136"/>
    <mergeCell ref="D136:E136"/>
    <mergeCell ref="F136:H136"/>
    <mergeCell ref="I136:K136"/>
    <mergeCell ref="L136:M136"/>
    <mergeCell ref="N136:P136"/>
    <mergeCell ref="AI140:AO141"/>
    <mergeCell ref="A141:C141"/>
    <mergeCell ref="D141:E141"/>
    <mergeCell ref="F141:H141"/>
    <mergeCell ref="I141:K141"/>
    <mergeCell ref="L141:M141"/>
    <mergeCell ref="N141:T141"/>
    <mergeCell ref="V141:Z141"/>
    <mergeCell ref="AB141:AH141"/>
    <mergeCell ref="R138:T138"/>
    <mergeCell ref="V138:W138"/>
    <mergeCell ref="Y138:Z138"/>
    <mergeCell ref="AB138:AD138"/>
    <mergeCell ref="AF138:AH138"/>
    <mergeCell ref="AK138:AM138"/>
    <mergeCell ref="A138:C138"/>
    <mergeCell ref="D138:E138"/>
    <mergeCell ref="F138:H138"/>
    <mergeCell ref="I138:K138"/>
    <mergeCell ref="L138:M138"/>
    <mergeCell ref="N138:P138"/>
    <mergeCell ref="R143:T143"/>
    <mergeCell ref="V143:W143"/>
    <mergeCell ref="Y143:Z143"/>
    <mergeCell ref="AB143:AD143"/>
    <mergeCell ref="AF143:AH143"/>
    <mergeCell ref="AK143:AM143"/>
    <mergeCell ref="A143:C143"/>
    <mergeCell ref="D143:E143"/>
    <mergeCell ref="F143:H143"/>
    <mergeCell ref="I143:K143"/>
    <mergeCell ref="L143:M143"/>
    <mergeCell ref="N143:P143"/>
    <mergeCell ref="R142:T142"/>
    <mergeCell ref="V142:W142"/>
    <mergeCell ref="Y142:Z142"/>
    <mergeCell ref="AB142:AD142"/>
    <mergeCell ref="AF142:AH142"/>
    <mergeCell ref="AK142:AM142"/>
    <mergeCell ref="A142:C142"/>
    <mergeCell ref="D142:E142"/>
    <mergeCell ref="F142:H142"/>
    <mergeCell ref="I142:K142"/>
    <mergeCell ref="L142:M142"/>
    <mergeCell ref="N142:P142"/>
    <mergeCell ref="R145:T145"/>
    <mergeCell ref="V145:W145"/>
    <mergeCell ref="Y145:Z145"/>
    <mergeCell ref="AB145:AD145"/>
    <mergeCell ref="AF145:AH145"/>
    <mergeCell ref="AK145:AM145"/>
    <mergeCell ref="A145:C145"/>
    <mergeCell ref="D145:E145"/>
    <mergeCell ref="F145:H145"/>
    <mergeCell ref="I145:K145"/>
    <mergeCell ref="L145:M145"/>
    <mergeCell ref="N145:P145"/>
    <mergeCell ref="R144:T144"/>
    <mergeCell ref="V144:W144"/>
    <mergeCell ref="Y144:Z144"/>
    <mergeCell ref="AB144:AD144"/>
    <mergeCell ref="AF144:AH144"/>
    <mergeCell ref="AK144:AM144"/>
    <mergeCell ref="A144:C144"/>
    <mergeCell ref="D144:E144"/>
    <mergeCell ref="F144:H144"/>
    <mergeCell ref="I144:K144"/>
    <mergeCell ref="L144:M144"/>
    <mergeCell ref="N144:P144"/>
    <mergeCell ref="AB147:AD147"/>
    <mergeCell ref="AF147:AH147"/>
    <mergeCell ref="AK147:AM147"/>
    <mergeCell ref="A147:C147"/>
    <mergeCell ref="D147:E147"/>
    <mergeCell ref="F147:H147"/>
    <mergeCell ref="I147:K147"/>
    <mergeCell ref="L147:M147"/>
    <mergeCell ref="N147:P147"/>
    <mergeCell ref="R146:T146"/>
    <mergeCell ref="V146:W146"/>
    <mergeCell ref="Y146:Z146"/>
    <mergeCell ref="AB146:AD146"/>
    <mergeCell ref="AF146:AH146"/>
    <mergeCell ref="AK146:AM146"/>
    <mergeCell ref="A146:C146"/>
    <mergeCell ref="D146:E146"/>
    <mergeCell ref="F146:H146"/>
    <mergeCell ref="I146:K146"/>
    <mergeCell ref="L146:M146"/>
    <mergeCell ref="N146:P146"/>
    <mergeCell ref="N150:P150"/>
    <mergeCell ref="R150:T150"/>
    <mergeCell ref="V150:W150"/>
    <mergeCell ref="Y150:Z150"/>
    <mergeCell ref="N151:P151"/>
    <mergeCell ref="R151:T151"/>
    <mergeCell ref="V151:W151"/>
    <mergeCell ref="Y151:Z151"/>
    <mergeCell ref="N148:P148"/>
    <mergeCell ref="R148:T148"/>
    <mergeCell ref="V148:W148"/>
    <mergeCell ref="Y148:Z148"/>
    <mergeCell ref="N149:P149"/>
    <mergeCell ref="R149:T149"/>
    <mergeCell ref="V149:W149"/>
    <mergeCell ref="Y149:Z149"/>
    <mergeCell ref="R147:T147"/>
    <mergeCell ref="V147:W147"/>
    <mergeCell ref="Y147:Z147"/>
    <mergeCell ref="S154:T154"/>
    <mergeCell ref="U154:V154"/>
    <mergeCell ref="W154:X154"/>
    <mergeCell ref="Y154:Z154"/>
    <mergeCell ref="AA154:AB154"/>
    <mergeCell ref="AC154:AD154"/>
    <mergeCell ref="Y153:AB153"/>
    <mergeCell ref="AC153:AD153"/>
    <mergeCell ref="B154:D154"/>
    <mergeCell ref="E154:F154"/>
    <mergeCell ref="G154:H154"/>
    <mergeCell ref="I154:J154"/>
    <mergeCell ref="K154:L154"/>
    <mergeCell ref="M154:N154"/>
    <mergeCell ref="O154:P154"/>
    <mergeCell ref="Q154:R154"/>
    <mergeCell ref="A153:D153"/>
    <mergeCell ref="E153:H153"/>
    <mergeCell ref="I153:L153"/>
    <mergeCell ref="M153:P153"/>
    <mergeCell ref="Q153:T153"/>
    <mergeCell ref="U153:X153"/>
    <mergeCell ref="Y156:Z156"/>
    <mergeCell ref="AA156:AB156"/>
    <mergeCell ref="AC156:AD156"/>
    <mergeCell ref="B157:D157"/>
    <mergeCell ref="E157:H157"/>
    <mergeCell ref="I157:L157"/>
    <mergeCell ref="M157:P157"/>
    <mergeCell ref="Q157:R157"/>
    <mergeCell ref="S157:T157"/>
    <mergeCell ref="U157:V157"/>
    <mergeCell ref="AC155:AD155"/>
    <mergeCell ref="B156:D156"/>
    <mergeCell ref="E156:H156"/>
    <mergeCell ref="I156:L156"/>
    <mergeCell ref="M156:N156"/>
    <mergeCell ref="O156:P156"/>
    <mergeCell ref="Q156:R156"/>
    <mergeCell ref="S156:T156"/>
    <mergeCell ref="U156:V156"/>
    <mergeCell ref="W156:X156"/>
    <mergeCell ref="Q155:R155"/>
    <mergeCell ref="S155:T155"/>
    <mergeCell ref="U155:V155"/>
    <mergeCell ref="W155:X155"/>
    <mergeCell ref="Y155:Z155"/>
    <mergeCell ref="AA155:AB155"/>
    <mergeCell ref="B155:D155"/>
    <mergeCell ref="E155:H155"/>
    <mergeCell ref="I155:J155"/>
    <mergeCell ref="K155:L155"/>
    <mergeCell ref="M155:N155"/>
    <mergeCell ref="O155:P155"/>
    <mergeCell ref="S160:T160"/>
    <mergeCell ref="U160:V160"/>
    <mergeCell ref="W160:X160"/>
    <mergeCell ref="Y160:Z160"/>
    <mergeCell ref="AA160:AB160"/>
    <mergeCell ref="AC160:AD160"/>
    <mergeCell ref="Y159:AB159"/>
    <mergeCell ref="AC159:AD159"/>
    <mergeCell ref="B160:D160"/>
    <mergeCell ref="E160:F160"/>
    <mergeCell ref="G160:H160"/>
    <mergeCell ref="I160:J160"/>
    <mergeCell ref="K160:L160"/>
    <mergeCell ref="M160:N160"/>
    <mergeCell ref="O160:P160"/>
    <mergeCell ref="Q160:R160"/>
    <mergeCell ref="W157:X157"/>
    <mergeCell ref="Y157:Z157"/>
    <mergeCell ref="AA157:AB157"/>
    <mergeCell ref="AC157:AD157"/>
    <mergeCell ref="A159:D159"/>
    <mergeCell ref="E159:H159"/>
    <mergeCell ref="I159:L159"/>
    <mergeCell ref="M159:P159"/>
    <mergeCell ref="Q159:T159"/>
    <mergeCell ref="U159:X159"/>
    <mergeCell ref="Y162:Z162"/>
    <mergeCell ref="AA162:AB162"/>
    <mergeCell ref="AC162:AD162"/>
    <mergeCell ref="B163:D163"/>
    <mergeCell ref="E163:H163"/>
    <mergeCell ref="I163:L163"/>
    <mergeCell ref="M163:P163"/>
    <mergeCell ref="Q163:R163"/>
    <mergeCell ref="S163:T163"/>
    <mergeCell ref="U163:V163"/>
    <mergeCell ref="AC161:AD161"/>
    <mergeCell ref="B162:D162"/>
    <mergeCell ref="E162:H162"/>
    <mergeCell ref="I162:L162"/>
    <mergeCell ref="M162:N162"/>
    <mergeCell ref="O162:P162"/>
    <mergeCell ref="Q162:R162"/>
    <mergeCell ref="S162:T162"/>
    <mergeCell ref="U162:V162"/>
    <mergeCell ref="W162:X162"/>
    <mergeCell ref="Q161:R161"/>
    <mergeCell ref="S161:T161"/>
    <mergeCell ref="U161:V161"/>
    <mergeCell ref="W161:X161"/>
    <mergeCell ref="Y161:Z161"/>
    <mergeCell ref="AA161:AB161"/>
    <mergeCell ref="B161:D161"/>
    <mergeCell ref="E161:H161"/>
    <mergeCell ref="I161:J161"/>
    <mergeCell ref="K161:L161"/>
    <mergeCell ref="M161:N161"/>
    <mergeCell ref="O161:P161"/>
    <mergeCell ref="S166:T166"/>
    <mergeCell ref="U166:V166"/>
    <mergeCell ref="W166:X166"/>
    <mergeCell ref="Y166:Z166"/>
    <mergeCell ref="AA166:AB166"/>
    <mergeCell ref="AC166:AD166"/>
    <mergeCell ref="Y165:AB165"/>
    <mergeCell ref="AC165:AD165"/>
    <mergeCell ref="B166:D166"/>
    <mergeCell ref="E166:F166"/>
    <mergeCell ref="G166:H166"/>
    <mergeCell ref="I166:J166"/>
    <mergeCell ref="K166:L166"/>
    <mergeCell ref="M166:N166"/>
    <mergeCell ref="O166:P166"/>
    <mergeCell ref="Q166:R166"/>
    <mergeCell ref="W163:X163"/>
    <mergeCell ref="Y163:Z163"/>
    <mergeCell ref="AA163:AB163"/>
    <mergeCell ref="AC163:AD163"/>
    <mergeCell ref="A165:D165"/>
    <mergeCell ref="E165:H165"/>
    <mergeCell ref="I165:L165"/>
    <mergeCell ref="M165:P165"/>
    <mergeCell ref="Q165:T165"/>
    <mergeCell ref="U165:X165"/>
    <mergeCell ref="Y168:Z168"/>
    <mergeCell ref="AA168:AB168"/>
    <mergeCell ref="AC168:AD168"/>
    <mergeCell ref="B169:D169"/>
    <mergeCell ref="E169:H169"/>
    <mergeCell ref="I169:L169"/>
    <mergeCell ref="M169:P169"/>
    <mergeCell ref="Q169:R169"/>
    <mergeCell ref="S169:T169"/>
    <mergeCell ref="U169:V169"/>
    <mergeCell ref="AC167:AD167"/>
    <mergeCell ref="B168:D168"/>
    <mergeCell ref="E168:H168"/>
    <mergeCell ref="I168:L168"/>
    <mergeCell ref="M168:N168"/>
    <mergeCell ref="O168:P168"/>
    <mergeCell ref="Q168:R168"/>
    <mergeCell ref="S168:T168"/>
    <mergeCell ref="U168:V168"/>
    <mergeCell ref="W168:X168"/>
    <mergeCell ref="Q167:R167"/>
    <mergeCell ref="S167:T167"/>
    <mergeCell ref="U167:V167"/>
    <mergeCell ref="W167:X167"/>
    <mergeCell ref="Y167:Z167"/>
    <mergeCell ref="AA167:AB167"/>
    <mergeCell ref="B167:D167"/>
    <mergeCell ref="E167:H167"/>
    <mergeCell ref="I167:J167"/>
    <mergeCell ref="K167:L167"/>
    <mergeCell ref="M167:N167"/>
    <mergeCell ref="O167:P167"/>
    <mergeCell ref="S172:T172"/>
    <mergeCell ref="U172:V172"/>
    <mergeCell ref="W172:X172"/>
    <mergeCell ref="Y172:Z172"/>
    <mergeCell ref="AA172:AB172"/>
    <mergeCell ref="AC172:AD172"/>
    <mergeCell ref="Y171:AB171"/>
    <mergeCell ref="AC171:AD171"/>
    <mergeCell ref="B172:D172"/>
    <mergeCell ref="E172:F172"/>
    <mergeCell ref="G172:H172"/>
    <mergeCell ref="I172:J172"/>
    <mergeCell ref="K172:L172"/>
    <mergeCell ref="M172:N172"/>
    <mergeCell ref="O172:P172"/>
    <mergeCell ref="Q172:R172"/>
    <mergeCell ref="W169:X169"/>
    <mergeCell ref="Y169:Z169"/>
    <mergeCell ref="AA169:AB169"/>
    <mergeCell ref="AC169:AD169"/>
    <mergeCell ref="A171:D171"/>
    <mergeCell ref="E171:H171"/>
    <mergeCell ref="I171:L171"/>
    <mergeCell ref="M171:P171"/>
    <mergeCell ref="Q171:T171"/>
    <mergeCell ref="U171:X171"/>
    <mergeCell ref="Y174:Z174"/>
    <mergeCell ref="AA174:AB174"/>
    <mergeCell ref="AC174:AD174"/>
    <mergeCell ref="B175:D175"/>
    <mergeCell ref="E175:H175"/>
    <mergeCell ref="I175:L175"/>
    <mergeCell ref="M175:P175"/>
    <mergeCell ref="Q175:R175"/>
    <mergeCell ref="S175:T175"/>
    <mergeCell ref="U175:V175"/>
    <mergeCell ref="AC173:AD173"/>
    <mergeCell ref="B174:D174"/>
    <mergeCell ref="E174:H174"/>
    <mergeCell ref="I174:L174"/>
    <mergeCell ref="M174:N174"/>
    <mergeCell ref="O174:P174"/>
    <mergeCell ref="Q174:R174"/>
    <mergeCell ref="S174:T174"/>
    <mergeCell ref="U174:V174"/>
    <mergeCell ref="W174:X174"/>
    <mergeCell ref="Q173:R173"/>
    <mergeCell ref="S173:T173"/>
    <mergeCell ref="U173:V173"/>
    <mergeCell ref="W173:X173"/>
    <mergeCell ref="Y173:Z173"/>
    <mergeCell ref="AA173:AB173"/>
    <mergeCell ref="B173:D173"/>
    <mergeCell ref="E173:H173"/>
    <mergeCell ref="I173:J173"/>
    <mergeCell ref="K173:L173"/>
    <mergeCell ref="M173:N173"/>
    <mergeCell ref="O173:P173"/>
    <mergeCell ref="U178:X178"/>
    <mergeCell ref="Y178:AB178"/>
    <mergeCell ref="AC178:AF178"/>
    <mergeCell ref="A179:D179"/>
    <mergeCell ref="E179:H179"/>
    <mergeCell ref="I179:L179"/>
    <mergeCell ref="M179:P179"/>
    <mergeCell ref="Q179:T179"/>
    <mergeCell ref="U179:X179"/>
    <mergeCell ref="Y179:AB179"/>
    <mergeCell ref="W175:X175"/>
    <mergeCell ref="Y175:Z175"/>
    <mergeCell ref="AA175:AB175"/>
    <mergeCell ref="AC175:AD175"/>
    <mergeCell ref="A177:F177"/>
    <mergeCell ref="A178:D178"/>
    <mergeCell ref="E178:H178"/>
    <mergeCell ref="I178:L178"/>
    <mergeCell ref="M178:P178"/>
    <mergeCell ref="Q178:T178"/>
    <mergeCell ref="Y182:AB182"/>
    <mergeCell ref="AC182:AF182"/>
    <mergeCell ref="A184:L184"/>
    <mergeCell ref="A185:D185"/>
    <mergeCell ref="E185:H185"/>
    <mergeCell ref="I185:L185"/>
    <mergeCell ref="A182:D182"/>
    <mergeCell ref="E182:H182"/>
    <mergeCell ref="I182:L182"/>
    <mergeCell ref="M182:P182"/>
    <mergeCell ref="Q182:T182"/>
    <mergeCell ref="U182:X182"/>
    <mergeCell ref="AC179:AF179"/>
    <mergeCell ref="A181:D181"/>
    <mergeCell ref="E181:H181"/>
    <mergeCell ref="I181:L181"/>
    <mergeCell ref="M181:P181"/>
    <mergeCell ref="Q181:T181"/>
    <mergeCell ref="U181:X181"/>
    <mergeCell ref="Y181:AB181"/>
    <mergeCell ref="AC181:AF181"/>
  </mergeCells>
  <conditionalFormatting sqref="I72:T72 M73:T73 Q74:T74">
    <cfRule type="cellIs" dxfId="9" priority="9" stopIfTrue="1" operator="equal">
      <formula>0</formula>
    </cfRule>
  </conditionalFormatting>
  <conditionalFormatting sqref="I79:T79 M80:T80 Q81:T81">
    <cfRule type="cellIs" dxfId="8" priority="7" stopIfTrue="1" operator="equal">
      <formula>0</formula>
    </cfRule>
  </conditionalFormatting>
  <conditionalFormatting sqref="I86:T86 M87:T87 Q88:T88">
    <cfRule type="cellIs" dxfId="7" priority="5" stopIfTrue="1" operator="equal">
      <formula>0</formula>
    </cfRule>
  </conditionalFormatting>
  <conditionalFormatting sqref="I97:T97 M98:T98 Q99:T99">
    <cfRule type="cellIs" dxfId="6" priority="3" stopIfTrue="1" operator="equal">
      <formula>0</formula>
    </cfRule>
  </conditionalFormatting>
  <conditionalFormatting sqref="I154:T154 M155:T155 Q156:T156 I160:T160 M161:T161 Q162:T162">
    <cfRule type="cellIs" dxfId="5" priority="10" stopIfTrue="1" operator="equal">
      <formula>0</formula>
    </cfRule>
  </conditionalFormatting>
  <conditionalFormatting sqref="I166:T166 M167:T167 Q168:T168 I172:T172 M173:T173 Q174:T174">
    <cfRule type="cellIs" dxfId="4" priority="1" stopIfTrue="1" operator="equal">
      <formula>0</formula>
    </cfRule>
  </conditionalFormatting>
  <conditionalFormatting sqref="U72:X75">
    <cfRule type="cellIs" dxfId="3" priority="8" stopIfTrue="1" operator="equal">
      <formula>0</formula>
    </cfRule>
  </conditionalFormatting>
  <conditionalFormatting sqref="U79:X82">
    <cfRule type="cellIs" dxfId="2" priority="6" stopIfTrue="1" operator="equal">
      <formula>0</formula>
    </cfRule>
  </conditionalFormatting>
  <conditionalFormatting sqref="U86:X89">
    <cfRule type="cellIs" dxfId="1" priority="4" stopIfTrue="1" operator="equal">
      <formula>0</formula>
    </cfRule>
  </conditionalFormatting>
  <conditionalFormatting sqref="U97:X100">
    <cfRule type="cellIs" dxfId="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5BDE-29EB-44C8-BCD9-F5718D2C7184}">
  <sheetPr>
    <tabColor theme="1"/>
  </sheetPr>
  <dimension ref="C1:BD163"/>
  <sheetViews>
    <sheetView showGridLines="0" topLeftCell="C1" zoomScaleNormal="100" workbookViewId="0">
      <selection activeCell="I1" sqref="I1:Q1"/>
    </sheetView>
  </sheetViews>
  <sheetFormatPr baseColWidth="10" defaultColWidth="11.44140625" defaultRowHeight="13.2" x14ac:dyDescent="0.25"/>
  <cols>
    <col min="1" max="2" width="0" style="13" hidden="1" customWidth="1"/>
    <col min="3" max="16" width="2.33203125" style="13" customWidth="1"/>
    <col min="17" max="18" width="1.109375" style="13" customWidth="1"/>
    <col min="19" max="23" width="2.5546875" style="13" customWidth="1"/>
    <col min="24" max="27" width="2.33203125" style="13" customWidth="1"/>
    <col min="28" max="28" width="2.33203125" style="13" hidden="1" customWidth="1"/>
    <col min="29" max="32" width="2.33203125" style="13" customWidth="1"/>
    <col min="33" max="33" width="2.33203125" style="13" hidden="1" customWidth="1"/>
    <col min="34" max="37" width="2.33203125" style="13" customWidth="1"/>
    <col min="38" max="38" width="2.33203125" style="13" hidden="1" customWidth="1"/>
    <col min="39" max="39" width="2.33203125" style="13" customWidth="1"/>
    <col min="40" max="40" width="2" style="13" customWidth="1"/>
    <col min="41" max="41" width="4.5546875" style="13" bestFit="1" customWidth="1"/>
    <col min="42" max="42" width="5.6640625" style="15" bestFit="1" customWidth="1"/>
    <col min="43" max="43" width="11.109375" style="16" bestFit="1" customWidth="1"/>
    <col min="44" max="44" width="11.5546875" style="13" bestFit="1" customWidth="1"/>
    <col min="45" max="45" width="5.109375" style="13" bestFit="1" customWidth="1"/>
    <col min="46" max="46" width="7" style="17" bestFit="1" customWidth="1"/>
    <col min="47" max="47" width="5.5546875" style="13" bestFit="1" customWidth="1"/>
    <col min="48" max="48" width="4.5546875" style="13" bestFit="1" customWidth="1"/>
    <col min="49" max="49" width="11.5546875" style="13" customWidth="1"/>
    <col min="50" max="50" width="8.5546875" style="13" customWidth="1"/>
    <col min="51" max="51" width="7" style="13" customWidth="1"/>
    <col min="52" max="16384" width="11.44140625" style="13"/>
  </cols>
  <sheetData>
    <row r="1" spans="3:53" x14ac:dyDescent="0.25">
      <c r="H1" s="14" t="s">
        <v>62</v>
      </c>
      <c r="I1" s="350">
        <v>1</v>
      </c>
      <c r="J1" s="351"/>
      <c r="K1" s="351"/>
      <c r="L1" s="351"/>
      <c r="M1" s="351"/>
      <c r="N1" s="351"/>
      <c r="O1" s="351"/>
      <c r="P1" s="351"/>
      <c r="Q1" s="351"/>
      <c r="AT1" s="17">
        <v>2</v>
      </c>
      <c r="AU1" s="13">
        <v>3</v>
      </c>
      <c r="AV1" s="13">
        <v>4</v>
      </c>
      <c r="AW1" s="13">
        <v>5</v>
      </c>
      <c r="AX1" s="13">
        <v>6</v>
      </c>
      <c r="AY1" s="13">
        <v>7</v>
      </c>
      <c r="AZ1" s="13">
        <v>8</v>
      </c>
      <c r="BA1" s="13">
        <v>9</v>
      </c>
    </row>
    <row r="2" spans="3:53" ht="13.8" x14ac:dyDescent="0.25">
      <c r="C2" s="352" t="s">
        <v>190</v>
      </c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352"/>
      <c r="Z2" s="352"/>
      <c r="AA2" s="352"/>
      <c r="AB2" s="352"/>
      <c r="AC2" s="352"/>
      <c r="AD2" s="352"/>
      <c r="AE2" s="352"/>
      <c r="AF2" s="352"/>
      <c r="AG2" s="352"/>
      <c r="AH2" s="352"/>
      <c r="AI2" s="352"/>
      <c r="AJ2" s="352"/>
      <c r="AK2" s="352"/>
      <c r="AL2" s="352"/>
      <c r="AM2" s="352"/>
      <c r="AN2" s="352"/>
    </row>
    <row r="3" spans="3:53" ht="17.399999999999999" x14ac:dyDescent="0.3">
      <c r="C3" s="352" t="s">
        <v>63</v>
      </c>
      <c r="D3" s="352"/>
      <c r="E3" s="352"/>
      <c r="F3" s="352"/>
      <c r="G3" s="352"/>
      <c r="H3" s="310" t="str">
        <f>VLOOKUP(I1,AS:BE,5,0)</f>
        <v>BGW</v>
      </c>
      <c r="I3" s="310"/>
      <c r="J3" s="310"/>
      <c r="K3" s="310"/>
      <c r="L3" s="310"/>
      <c r="M3" s="310"/>
      <c r="N3" s="310"/>
      <c r="O3" s="310"/>
      <c r="P3" s="310"/>
      <c r="Q3" s="352" t="s">
        <v>64</v>
      </c>
      <c r="R3" s="352"/>
      <c r="S3" s="352"/>
      <c r="T3" s="352"/>
      <c r="U3" s="352"/>
      <c r="V3" s="352"/>
      <c r="W3" s="310" t="str">
        <f>VLOOKUP(I1,AS:BE,6,0)</f>
        <v>SCAL</v>
      </c>
      <c r="X3" s="310"/>
      <c r="Y3" s="310"/>
      <c r="Z3" s="310"/>
      <c r="AA3" s="310"/>
      <c r="AB3" s="310"/>
      <c r="AC3" s="310"/>
      <c r="AD3" s="310"/>
      <c r="AE3" s="310"/>
    </row>
    <row r="4" spans="3:53" ht="3" customHeight="1" x14ac:dyDescent="0.25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R4" s="19"/>
      <c r="AT4" s="20"/>
    </row>
    <row r="5" spans="3:53" ht="19.5" customHeight="1" x14ac:dyDescent="0.25">
      <c r="C5" s="353" t="s">
        <v>65</v>
      </c>
      <c r="D5" s="354"/>
      <c r="E5" s="355" t="str">
        <f>VLOOKUP(I1,AS:BE,10,0)</f>
        <v>M14-1</v>
      </c>
      <c r="F5" s="355"/>
      <c r="G5" s="355"/>
      <c r="H5" s="355"/>
      <c r="I5" s="355"/>
      <c r="J5" s="354" t="s">
        <v>66</v>
      </c>
      <c r="K5" s="354"/>
      <c r="L5" s="354"/>
      <c r="M5" s="356">
        <f>VLOOKUP(I1,AS:BE,11,0)</f>
        <v>46193</v>
      </c>
      <c r="N5" s="356"/>
      <c r="O5" s="356"/>
      <c r="P5" s="356"/>
      <c r="Q5" s="356"/>
      <c r="R5" s="21"/>
      <c r="S5" s="354" t="s">
        <v>67</v>
      </c>
      <c r="T5" s="354"/>
      <c r="U5" s="357" t="str">
        <f>VLOOKUP(I1,AS:BE,3,0)</f>
        <v>10:00</v>
      </c>
      <c r="V5" s="357"/>
      <c r="W5" s="357"/>
      <c r="X5" s="357"/>
      <c r="Y5" s="358" t="s">
        <v>68</v>
      </c>
      <c r="Z5" s="359"/>
      <c r="AA5" s="359"/>
      <c r="AB5" s="315" t="str">
        <f>"("&amp;VLOOKUP(I1,AS:BE,7,0)&amp;")"</f>
        <v>(BWB)</v>
      </c>
      <c r="AC5" s="315"/>
      <c r="AD5" s="315"/>
      <c r="AE5" s="315"/>
      <c r="AF5" s="315"/>
      <c r="AG5" s="315"/>
      <c r="AH5" s="315"/>
      <c r="AI5" s="315"/>
      <c r="AJ5" s="315"/>
      <c r="AK5" s="315"/>
      <c r="AL5" s="315"/>
      <c r="AM5" s="315"/>
      <c r="AN5" s="22"/>
    </row>
    <row r="6" spans="3:53" ht="2.25" customHeight="1" x14ac:dyDescent="0.25">
      <c r="C6" s="23"/>
      <c r="Y6" s="23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24"/>
    </row>
    <row r="7" spans="3:53" ht="19.5" customHeight="1" x14ac:dyDescent="0.25">
      <c r="C7" s="316" t="s">
        <v>69</v>
      </c>
      <c r="D7" s="317"/>
      <c r="E7" s="317"/>
      <c r="F7" s="317"/>
      <c r="G7" s="318">
        <f>VLOOKUP(I1,AS:BE,1,0)</f>
        <v>1</v>
      </c>
      <c r="H7" s="318"/>
      <c r="I7" s="318"/>
      <c r="J7" s="319" t="s">
        <v>4</v>
      </c>
      <c r="K7" s="319"/>
      <c r="L7" s="319"/>
      <c r="M7" s="318" t="str">
        <f>VLOOKUP(I1,AS:BE,12,0)&amp;VLOOKUP(I1,AS:BE,4,0)</f>
        <v>PEPE2 / Feld 1</v>
      </c>
      <c r="N7" s="318"/>
      <c r="O7" s="318"/>
      <c r="P7" s="318"/>
      <c r="Q7" s="318"/>
      <c r="R7" s="318"/>
      <c r="S7" s="318"/>
      <c r="T7" s="319" t="s">
        <v>70</v>
      </c>
      <c r="U7" s="319"/>
      <c r="V7" s="319"/>
      <c r="W7" s="318" t="str">
        <f>VLOOKUP(I1,AS:BE,2,0)</f>
        <v>A</v>
      </c>
      <c r="X7" s="320"/>
      <c r="Y7" s="321" t="s">
        <v>71</v>
      </c>
      <c r="Z7" s="280"/>
      <c r="AA7" s="280"/>
      <c r="AB7" s="322" t="str">
        <f>"("&amp;VLOOKUP(I1,AS:BE,8,0)&amp;")"</f>
        <v>(ATSV)</v>
      </c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24"/>
    </row>
    <row r="8" spans="3:53" ht="3" customHeight="1" x14ac:dyDescent="0.25">
      <c r="C8" s="25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25"/>
      <c r="Z8" s="18"/>
      <c r="AA8" s="18"/>
      <c r="AB8" s="18"/>
      <c r="AC8" s="18"/>
      <c r="AG8" s="18"/>
      <c r="AH8" s="18"/>
      <c r="AI8" s="18"/>
      <c r="AJ8" s="18"/>
      <c r="AK8" s="18"/>
      <c r="AL8" s="18"/>
      <c r="AM8" s="18"/>
      <c r="AN8" s="26"/>
    </row>
    <row r="9" spans="3:53" ht="12.75" customHeight="1" x14ac:dyDescent="0.25">
      <c r="C9" s="27"/>
      <c r="D9" s="28"/>
      <c r="E9" s="28"/>
      <c r="F9" s="136"/>
      <c r="G9" s="136"/>
      <c r="H9" s="309" t="str">
        <f>IF(H3="","",H3)</f>
        <v>BGW</v>
      </c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29"/>
      <c r="W9" s="29"/>
      <c r="X9" s="22"/>
      <c r="Z9" s="311" t="s">
        <v>72</v>
      </c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3"/>
    </row>
    <row r="10" spans="3:53" ht="12.75" customHeight="1" x14ac:dyDescent="0.25">
      <c r="C10" s="30" t="s">
        <v>73</v>
      </c>
      <c r="D10" s="31"/>
      <c r="E10" s="31"/>
      <c r="F10" s="31"/>
      <c r="G10" s="31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X10" s="24"/>
      <c r="Z10" s="314" t="s">
        <v>28</v>
      </c>
      <c r="AA10" s="314"/>
      <c r="AB10" s="32" t="s">
        <v>47</v>
      </c>
      <c r="AC10" s="314" t="s">
        <v>34</v>
      </c>
      <c r="AD10" s="314"/>
      <c r="AE10" s="314" t="s">
        <v>28</v>
      </c>
      <c r="AF10" s="314"/>
      <c r="AG10" s="32" t="s">
        <v>47</v>
      </c>
      <c r="AH10" s="314" t="s">
        <v>34</v>
      </c>
      <c r="AI10" s="314"/>
      <c r="AJ10" s="314" t="s">
        <v>28</v>
      </c>
      <c r="AK10" s="314"/>
      <c r="AL10" s="32" t="s">
        <v>47</v>
      </c>
      <c r="AM10" s="314" t="s">
        <v>34</v>
      </c>
      <c r="AN10" s="314"/>
    </row>
    <row r="11" spans="3:53" ht="12.75" customHeight="1" x14ac:dyDescent="0.25">
      <c r="C11" s="30"/>
      <c r="D11" s="31"/>
      <c r="E11" s="31"/>
      <c r="F11" s="31"/>
      <c r="G11" s="31"/>
      <c r="H11" s="33"/>
      <c r="I11" s="13" t="s">
        <v>74</v>
      </c>
      <c r="M11" s="33"/>
      <c r="N11" s="33" t="s">
        <v>75</v>
      </c>
      <c r="X11" s="24"/>
      <c r="Z11" s="34"/>
      <c r="AA11" s="35">
        <v>1</v>
      </c>
      <c r="AB11" s="36"/>
      <c r="AC11" s="35">
        <v>1</v>
      </c>
      <c r="AD11" s="37"/>
      <c r="AE11" s="34"/>
      <c r="AF11" s="35">
        <v>41</v>
      </c>
      <c r="AG11" s="36"/>
      <c r="AH11" s="35">
        <v>41</v>
      </c>
      <c r="AI11" s="37"/>
      <c r="AJ11" s="34"/>
      <c r="AK11" s="38">
        <v>81</v>
      </c>
      <c r="AL11" s="36"/>
      <c r="AM11" s="38">
        <v>81</v>
      </c>
      <c r="AN11" s="37"/>
    </row>
    <row r="12" spans="3:53" ht="10.5" customHeight="1" x14ac:dyDescent="0.25">
      <c r="C12" s="39"/>
      <c r="D12" s="286" t="s">
        <v>76</v>
      </c>
      <c r="E12" s="286"/>
      <c r="F12" s="286"/>
      <c r="G12" s="286"/>
      <c r="H12" s="286"/>
      <c r="I12" s="40"/>
      <c r="J12" s="41"/>
      <c r="K12" s="42"/>
      <c r="L12" s="286"/>
      <c r="M12" s="286"/>
      <c r="N12" s="40">
        <v>1</v>
      </c>
      <c r="O12" s="40">
        <v>2</v>
      </c>
      <c r="P12" s="40">
        <v>3</v>
      </c>
      <c r="Q12" s="287">
        <v>4</v>
      </c>
      <c r="R12" s="288"/>
      <c r="S12" s="40">
        <v>5</v>
      </c>
      <c r="T12" s="40">
        <v>6</v>
      </c>
      <c r="U12" s="43"/>
      <c r="V12" s="44"/>
      <c r="X12" s="24"/>
      <c r="Z12" s="305"/>
      <c r="AA12" s="307">
        <v>2</v>
      </c>
      <c r="AB12" s="308"/>
      <c r="AC12" s="307">
        <v>2</v>
      </c>
      <c r="AD12" s="284"/>
      <c r="AE12" s="305"/>
      <c r="AF12" s="307">
        <v>42</v>
      </c>
      <c r="AG12" s="308"/>
      <c r="AH12" s="307">
        <v>42</v>
      </c>
      <c r="AI12" s="284"/>
      <c r="AJ12" s="305"/>
      <c r="AK12" s="304">
        <v>82</v>
      </c>
      <c r="AL12" s="308"/>
      <c r="AM12" s="304">
        <v>82</v>
      </c>
      <c r="AN12" s="284"/>
    </row>
    <row r="13" spans="3:53" ht="2.25" customHeight="1" x14ac:dyDescent="0.25">
      <c r="C13" s="39"/>
      <c r="N13" s="45"/>
      <c r="O13" s="45"/>
      <c r="P13" s="45"/>
      <c r="Q13" s="45"/>
      <c r="R13" s="45"/>
      <c r="X13" s="24"/>
      <c r="Z13" s="306"/>
      <c r="AA13" s="307"/>
      <c r="AB13" s="308"/>
      <c r="AC13" s="307"/>
      <c r="AD13" s="285"/>
      <c r="AE13" s="306"/>
      <c r="AF13" s="307"/>
      <c r="AG13" s="308"/>
      <c r="AH13" s="307"/>
      <c r="AI13" s="285"/>
      <c r="AJ13" s="306"/>
      <c r="AK13" s="304"/>
      <c r="AL13" s="308"/>
      <c r="AM13" s="304"/>
      <c r="AN13" s="285"/>
    </row>
    <row r="14" spans="3:53" ht="10.5" customHeight="1" x14ac:dyDescent="0.25">
      <c r="C14" s="39"/>
      <c r="D14" s="286" t="s">
        <v>77</v>
      </c>
      <c r="E14" s="286"/>
      <c r="F14" s="286"/>
      <c r="G14" s="286"/>
      <c r="H14" s="286"/>
      <c r="I14" s="40"/>
      <c r="J14" s="41"/>
      <c r="K14" s="42"/>
      <c r="L14" s="286"/>
      <c r="M14" s="286"/>
      <c r="N14" s="40">
        <v>1</v>
      </c>
      <c r="O14" s="40">
        <v>2</v>
      </c>
      <c r="P14" s="40">
        <v>3</v>
      </c>
      <c r="Q14" s="287">
        <v>4</v>
      </c>
      <c r="R14" s="288"/>
      <c r="S14" s="40">
        <v>5</v>
      </c>
      <c r="T14" s="40">
        <v>6</v>
      </c>
      <c r="U14" s="43"/>
      <c r="V14" s="44"/>
      <c r="X14" s="24"/>
      <c r="Z14" s="305"/>
      <c r="AA14" s="307">
        <v>3</v>
      </c>
      <c r="AB14" s="308"/>
      <c r="AC14" s="307">
        <v>3</v>
      </c>
      <c r="AD14" s="284"/>
      <c r="AE14" s="305"/>
      <c r="AF14" s="307">
        <v>43</v>
      </c>
      <c r="AG14" s="308"/>
      <c r="AH14" s="307">
        <v>43</v>
      </c>
      <c r="AI14" s="284"/>
      <c r="AJ14" s="305"/>
      <c r="AK14" s="304">
        <v>83</v>
      </c>
      <c r="AL14" s="308"/>
      <c r="AM14" s="304">
        <v>83</v>
      </c>
      <c r="AN14" s="284"/>
    </row>
    <row r="15" spans="3:53" ht="2.25" customHeight="1" x14ac:dyDescent="0.25">
      <c r="C15" s="23"/>
      <c r="E15" s="18"/>
      <c r="F15" s="18"/>
      <c r="G15" s="18"/>
      <c r="H15" s="18"/>
      <c r="O15" s="45"/>
      <c r="P15" s="45"/>
      <c r="Q15" s="45"/>
      <c r="R15" s="45"/>
      <c r="S15" s="45"/>
      <c r="W15" s="18"/>
      <c r="X15" s="24"/>
      <c r="Z15" s="306"/>
      <c r="AA15" s="307"/>
      <c r="AB15" s="308"/>
      <c r="AC15" s="307"/>
      <c r="AD15" s="285"/>
      <c r="AE15" s="306"/>
      <c r="AF15" s="307"/>
      <c r="AG15" s="308"/>
      <c r="AH15" s="307"/>
      <c r="AI15" s="285"/>
      <c r="AJ15" s="306"/>
      <c r="AK15" s="304"/>
      <c r="AL15" s="308"/>
      <c r="AM15" s="304"/>
      <c r="AN15" s="285"/>
    </row>
    <row r="16" spans="3:53" ht="12.75" customHeight="1" x14ac:dyDescent="0.25">
      <c r="C16" s="289" t="s">
        <v>78</v>
      </c>
      <c r="D16" s="289"/>
      <c r="E16" s="290" t="s">
        <v>79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2"/>
      <c r="Q16" s="296" t="s">
        <v>80</v>
      </c>
      <c r="R16" s="297"/>
      <c r="S16" s="300" t="s">
        <v>81</v>
      </c>
      <c r="T16" s="301" t="s">
        <v>82</v>
      </c>
      <c r="U16" s="302"/>
      <c r="V16" s="302"/>
      <c r="W16" s="302"/>
      <c r="X16" s="303"/>
      <c r="Z16" s="46"/>
      <c r="AA16" s="137">
        <v>4</v>
      </c>
      <c r="AB16" s="138"/>
      <c r="AC16" s="137">
        <v>4</v>
      </c>
      <c r="AD16" s="47"/>
      <c r="AE16" s="46"/>
      <c r="AF16" s="137">
        <v>44</v>
      </c>
      <c r="AG16" s="138"/>
      <c r="AH16" s="137">
        <v>44</v>
      </c>
      <c r="AI16" s="47"/>
      <c r="AJ16" s="46"/>
      <c r="AK16" s="139">
        <v>84</v>
      </c>
      <c r="AL16" s="138"/>
      <c r="AM16" s="139">
        <v>84</v>
      </c>
      <c r="AN16" s="47"/>
    </row>
    <row r="17" spans="3:40" ht="12.75" customHeight="1" x14ac:dyDescent="0.25">
      <c r="C17" s="289"/>
      <c r="D17" s="289"/>
      <c r="E17" s="293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5"/>
      <c r="Q17" s="298"/>
      <c r="R17" s="299"/>
      <c r="S17" s="300">
        <v>3</v>
      </c>
      <c r="T17" s="48">
        <v>1</v>
      </c>
      <c r="U17" s="49">
        <v>2</v>
      </c>
      <c r="V17" s="49">
        <v>3</v>
      </c>
      <c r="W17" s="49">
        <v>4</v>
      </c>
      <c r="X17" s="50"/>
      <c r="Z17" s="46"/>
      <c r="AA17" s="137">
        <v>5</v>
      </c>
      <c r="AB17" s="138"/>
      <c r="AC17" s="137">
        <v>5</v>
      </c>
      <c r="AD17" s="47"/>
      <c r="AE17" s="46"/>
      <c r="AF17" s="137">
        <v>45</v>
      </c>
      <c r="AG17" s="138"/>
      <c r="AH17" s="137">
        <v>45</v>
      </c>
      <c r="AI17" s="47"/>
      <c r="AJ17" s="46"/>
      <c r="AK17" s="139">
        <v>85</v>
      </c>
      <c r="AL17" s="138"/>
      <c r="AM17" s="139">
        <v>85</v>
      </c>
      <c r="AN17" s="47"/>
    </row>
    <row r="18" spans="3:40" ht="12.75" customHeight="1" x14ac:dyDescent="0.25">
      <c r="C18" s="347"/>
      <c r="D18" s="347"/>
      <c r="E18" s="51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52"/>
      <c r="Q18" s="348"/>
      <c r="R18" s="349"/>
      <c r="S18" s="53"/>
      <c r="T18" s="54"/>
      <c r="U18" s="55"/>
      <c r="V18" s="55"/>
      <c r="W18" s="55"/>
      <c r="X18" s="56"/>
      <c r="Z18" s="46"/>
      <c r="AA18" s="137">
        <v>6</v>
      </c>
      <c r="AB18" s="138"/>
      <c r="AC18" s="137">
        <v>6</v>
      </c>
      <c r="AD18" s="47"/>
      <c r="AE18" s="46"/>
      <c r="AF18" s="137">
        <v>46</v>
      </c>
      <c r="AG18" s="138"/>
      <c r="AH18" s="137">
        <v>46</v>
      </c>
      <c r="AI18" s="47"/>
      <c r="AJ18" s="46"/>
      <c r="AK18" s="139">
        <v>86</v>
      </c>
      <c r="AL18" s="138"/>
      <c r="AM18" s="139">
        <v>86</v>
      </c>
      <c r="AN18" s="47"/>
    </row>
    <row r="19" spans="3:40" ht="12.75" customHeight="1" x14ac:dyDescent="0.25">
      <c r="C19" s="343"/>
      <c r="D19" s="343"/>
      <c r="E19" s="57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58"/>
      <c r="Q19" s="328"/>
      <c r="R19" s="329"/>
      <c r="S19" s="59"/>
      <c r="T19" s="60"/>
      <c r="U19" s="61"/>
      <c r="V19" s="61"/>
      <c r="W19" s="61"/>
      <c r="X19" s="62"/>
      <c r="Z19" s="46"/>
      <c r="AA19" s="137">
        <v>7</v>
      </c>
      <c r="AB19" s="138"/>
      <c r="AC19" s="137">
        <v>7</v>
      </c>
      <c r="AD19" s="47"/>
      <c r="AE19" s="46"/>
      <c r="AF19" s="137">
        <v>47</v>
      </c>
      <c r="AG19" s="138"/>
      <c r="AH19" s="137">
        <v>47</v>
      </c>
      <c r="AI19" s="47"/>
      <c r="AJ19" s="46"/>
      <c r="AK19" s="139">
        <v>87</v>
      </c>
      <c r="AL19" s="138"/>
      <c r="AM19" s="139">
        <v>87</v>
      </c>
      <c r="AN19" s="47"/>
    </row>
    <row r="20" spans="3:40" x14ac:dyDescent="0.25">
      <c r="C20" s="343"/>
      <c r="D20" s="343"/>
      <c r="E20" s="57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58"/>
      <c r="Q20" s="328"/>
      <c r="R20" s="329"/>
      <c r="S20" s="59"/>
      <c r="T20" s="60"/>
      <c r="U20" s="61"/>
      <c r="V20" s="61"/>
      <c r="W20" s="61"/>
      <c r="X20" s="62"/>
      <c r="Z20" s="46"/>
      <c r="AA20" s="137">
        <v>8</v>
      </c>
      <c r="AB20" s="138"/>
      <c r="AC20" s="137">
        <v>8</v>
      </c>
      <c r="AD20" s="47"/>
      <c r="AE20" s="46"/>
      <c r="AF20" s="137">
        <v>48</v>
      </c>
      <c r="AG20" s="138"/>
      <c r="AH20" s="137">
        <v>48</v>
      </c>
      <c r="AI20" s="47"/>
      <c r="AJ20" s="46"/>
      <c r="AK20" s="139">
        <v>88</v>
      </c>
      <c r="AL20" s="138"/>
      <c r="AM20" s="139">
        <v>88</v>
      </c>
      <c r="AN20" s="47"/>
    </row>
    <row r="21" spans="3:40" x14ac:dyDescent="0.25">
      <c r="C21" s="343"/>
      <c r="D21" s="343"/>
      <c r="E21" s="57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58"/>
      <c r="Q21" s="328"/>
      <c r="R21" s="329"/>
      <c r="S21" s="59"/>
      <c r="T21" s="60"/>
      <c r="U21" s="61"/>
      <c r="V21" s="61"/>
      <c r="W21" s="61"/>
      <c r="X21" s="62"/>
      <c r="Z21" s="46"/>
      <c r="AA21" s="137">
        <v>9</v>
      </c>
      <c r="AB21" s="138"/>
      <c r="AC21" s="137">
        <v>9</v>
      </c>
      <c r="AD21" s="47"/>
      <c r="AE21" s="46"/>
      <c r="AF21" s="137">
        <v>49</v>
      </c>
      <c r="AG21" s="138"/>
      <c r="AH21" s="137">
        <v>49</v>
      </c>
      <c r="AI21" s="47"/>
      <c r="AJ21" s="46"/>
      <c r="AK21" s="139">
        <v>89</v>
      </c>
      <c r="AL21" s="138"/>
      <c r="AM21" s="139">
        <v>89</v>
      </c>
      <c r="AN21" s="47"/>
    </row>
    <row r="22" spans="3:40" x14ac:dyDescent="0.25">
      <c r="C22" s="343"/>
      <c r="D22" s="343"/>
      <c r="E22" s="57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58"/>
      <c r="Q22" s="328"/>
      <c r="R22" s="329"/>
      <c r="S22" s="59"/>
      <c r="T22" s="60"/>
      <c r="U22" s="61"/>
      <c r="V22" s="61"/>
      <c r="W22" s="61"/>
      <c r="X22" s="62"/>
      <c r="Z22" s="46"/>
      <c r="AA22" s="137">
        <v>10</v>
      </c>
      <c r="AB22" s="138"/>
      <c r="AC22" s="137">
        <v>10</v>
      </c>
      <c r="AD22" s="47"/>
      <c r="AE22" s="46"/>
      <c r="AF22" s="137">
        <v>50</v>
      </c>
      <c r="AG22" s="138"/>
      <c r="AH22" s="137">
        <v>50</v>
      </c>
      <c r="AI22" s="47"/>
      <c r="AJ22" s="46"/>
      <c r="AK22" s="139">
        <v>90</v>
      </c>
      <c r="AL22" s="138"/>
      <c r="AM22" s="139">
        <v>90</v>
      </c>
      <c r="AN22" s="47"/>
    </row>
    <row r="23" spans="3:40" x14ac:dyDescent="0.25">
      <c r="C23" s="343"/>
      <c r="D23" s="343"/>
      <c r="E23" s="57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58"/>
      <c r="Q23" s="328"/>
      <c r="R23" s="329"/>
      <c r="S23" s="59"/>
      <c r="T23" s="60"/>
      <c r="U23" s="61"/>
      <c r="V23" s="61"/>
      <c r="W23" s="61"/>
      <c r="X23" s="62"/>
      <c r="Z23" s="46"/>
      <c r="AA23" s="137">
        <v>11</v>
      </c>
      <c r="AB23" s="138"/>
      <c r="AC23" s="137">
        <v>11</v>
      </c>
      <c r="AD23" s="47"/>
      <c r="AE23" s="46"/>
      <c r="AF23" s="137">
        <v>51</v>
      </c>
      <c r="AG23" s="138"/>
      <c r="AH23" s="137">
        <v>51</v>
      </c>
      <c r="AI23" s="47"/>
      <c r="AJ23" s="46"/>
      <c r="AK23" s="139">
        <v>91</v>
      </c>
      <c r="AL23" s="138"/>
      <c r="AM23" s="139">
        <v>91</v>
      </c>
      <c r="AN23" s="47"/>
    </row>
    <row r="24" spans="3:40" x14ac:dyDescent="0.25">
      <c r="C24" s="343"/>
      <c r="D24" s="343"/>
      <c r="E24" s="57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58"/>
      <c r="Q24" s="328"/>
      <c r="R24" s="329"/>
      <c r="S24" s="59"/>
      <c r="T24" s="60"/>
      <c r="U24" s="61"/>
      <c r="V24" s="61"/>
      <c r="W24" s="61"/>
      <c r="X24" s="62"/>
      <c r="Z24" s="46"/>
      <c r="AA24" s="137">
        <v>12</v>
      </c>
      <c r="AB24" s="138"/>
      <c r="AC24" s="137">
        <v>12</v>
      </c>
      <c r="AD24" s="47"/>
      <c r="AE24" s="46"/>
      <c r="AF24" s="137">
        <v>52</v>
      </c>
      <c r="AG24" s="138"/>
      <c r="AH24" s="137">
        <v>52</v>
      </c>
      <c r="AI24" s="47"/>
      <c r="AJ24" s="46"/>
      <c r="AK24" s="139">
        <v>92</v>
      </c>
      <c r="AL24" s="138"/>
      <c r="AM24" s="139">
        <v>92</v>
      </c>
      <c r="AN24" s="47"/>
    </row>
    <row r="25" spans="3:40" x14ac:dyDescent="0.25">
      <c r="C25" s="343"/>
      <c r="D25" s="343"/>
      <c r="E25" s="57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58"/>
      <c r="Q25" s="328"/>
      <c r="R25" s="329"/>
      <c r="S25" s="59"/>
      <c r="T25" s="60"/>
      <c r="U25" s="61"/>
      <c r="V25" s="61"/>
      <c r="W25" s="61"/>
      <c r="X25" s="62"/>
      <c r="Z25" s="46"/>
      <c r="AA25" s="137">
        <v>13</v>
      </c>
      <c r="AB25" s="138"/>
      <c r="AC25" s="137">
        <v>13</v>
      </c>
      <c r="AD25" s="47"/>
      <c r="AE25" s="46"/>
      <c r="AF25" s="137">
        <v>53</v>
      </c>
      <c r="AG25" s="138"/>
      <c r="AH25" s="137">
        <v>53</v>
      </c>
      <c r="AI25" s="47"/>
      <c r="AJ25" s="46"/>
      <c r="AK25" s="139">
        <v>93</v>
      </c>
      <c r="AL25" s="138"/>
      <c r="AM25" s="139">
        <v>93</v>
      </c>
      <c r="AN25" s="47"/>
    </row>
    <row r="26" spans="3:40" x14ac:dyDescent="0.25">
      <c r="C26" s="343"/>
      <c r="D26" s="343"/>
      <c r="E26" s="57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58"/>
      <c r="Q26" s="328"/>
      <c r="R26" s="329"/>
      <c r="S26" s="59"/>
      <c r="T26" s="60"/>
      <c r="U26" s="61"/>
      <c r="V26" s="61"/>
      <c r="W26" s="61"/>
      <c r="X26" s="62"/>
      <c r="Z26" s="46"/>
      <c r="AA26" s="137">
        <v>14</v>
      </c>
      <c r="AB26" s="138"/>
      <c r="AC26" s="137">
        <v>14</v>
      </c>
      <c r="AD26" s="47"/>
      <c r="AE26" s="46"/>
      <c r="AF26" s="137">
        <v>54</v>
      </c>
      <c r="AG26" s="138"/>
      <c r="AH26" s="137">
        <v>54</v>
      </c>
      <c r="AI26" s="47"/>
      <c r="AJ26" s="46"/>
      <c r="AK26" s="139">
        <v>94</v>
      </c>
      <c r="AL26" s="138"/>
      <c r="AM26" s="139">
        <v>94</v>
      </c>
      <c r="AN26" s="47"/>
    </row>
    <row r="27" spans="3:40" x14ac:dyDescent="0.25">
      <c r="C27" s="343"/>
      <c r="D27" s="343"/>
      <c r="E27" s="57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58"/>
      <c r="Q27" s="328"/>
      <c r="R27" s="329"/>
      <c r="S27" s="59"/>
      <c r="T27" s="60"/>
      <c r="U27" s="61"/>
      <c r="V27" s="61"/>
      <c r="W27" s="61"/>
      <c r="X27" s="62"/>
      <c r="Z27" s="46"/>
      <c r="AA27" s="137">
        <v>15</v>
      </c>
      <c r="AB27" s="138"/>
      <c r="AC27" s="137">
        <v>15</v>
      </c>
      <c r="AD27" s="47"/>
      <c r="AE27" s="46"/>
      <c r="AF27" s="137">
        <v>55</v>
      </c>
      <c r="AG27" s="138"/>
      <c r="AH27" s="137">
        <v>55</v>
      </c>
      <c r="AI27" s="47"/>
      <c r="AJ27" s="46"/>
      <c r="AK27" s="139">
        <v>95</v>
      </c>
      <c r="AL27" s="138"/>
      <c r="AM27" s="139">
        <v>95</v>
      </c>
      <c r="AN27" s="47"/>
    </row>
    <row r="28" spans="3:40" x14ac:dyDescent="0.25">
      <c r="C28" s="343"/>
      <c r="D28" s="343"/>
      <c r="E28" s="57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58"/>
      <c r="Q28" s="328"/>
      <c r="R28" s="329"/>
      <c r="S28" s="59"/>
      <c r="T28" s="60"/>
      <c r="U28" s="61"/>
      <c r="V28" s="61"/>
      <c r="W28" s="61"/>
      <c r="X28" s="62"/>
      <c r="Z28" s="46"/>
      <c r="AA28" s="137">
        <v>16</v>
      </c>
      <c r="AB28" s="138"/>
      <c r="AC28" s="137">
        <v>16</v>
      </c>
      <c r="AD28" s="47"/>
      <c r="AE28" s="46"/>
      <c r="AF28" s="137">
        <v>56</v>
      </c>
      <c r="AG28" s="138"/>
      <c r="AH28" s="137">
        <v>56</v>
      </c>
      <c r="AI28" s="47"/>
      <c r="AJ28" s="46"/>
      <c r="AK28" s="139">
        <v>96</v>
      </c>
      <c r="AL28" s="138"/>
      <c r="AM28" s="139">
        <v>96</v>
      </c>
      <c r="AN28" s="47"/>
    </row>
    <row r="29" spans="3:40" x14ac:dyDescent="0.25">
      <c r="C29" s="343"/>
      <c r="D29" s="343"/>
      <c r="E29" s="57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58"/>
      <c r="Q29" s="345"/>
      <c r="R29" s="346"/>
      <c r="S29" s="59"/>
      <c r="T29" s="60"/>
      <c r="U29" s="61"/>
      <c r="V29" s="61"/>
      <c r="W29" s="61"/>
      <c r="X29" s="62"/>
      <c r="Z29" s="46"/>
      <c r="AA29" s="137">
        <v>17</v>
      </c>
      <c r="AB29" s="138"/>
      <c r="AC29" s="137">
        <v>17</v>
      </c>
      <c r="AD29" s="47"/>
      <c r="AE29" s="46"/>
      <c r="AF29" s="137">
        <v>57</v>
      </c>
      <c r="AG29" s="138"/>
      <c r="AH29" s="137">
        <v>57</v>
      </c>
      <c r="AI29" s="47"/>
      <c r="AJ29" s="46"/>
      <c r="AK29" s="139">
        <v>97</v>
      </c>
      <c r="AL29" s="138"/>
      <c r="AM29" s="139">
        <v>97</v>
      </c>
      <c r="AN29" s="47"/>
    </row>
    <row r="30" spans="3:40" x14ac:dyDescent="0.25">
      <c r="C30" s="63"/>
      <c r="D30" s="330" t="s">
        <v>83</v>
      </c>
      <c r="E30" s="331"/>
      <c r="F30" s="332"/>
      <c r="G30" s="64"/>
      <c r="H30" s="333"/>
      <c r="I30" s="333"/>
      <c r="J30" s="333"/>
      <c r="K30" s="333"/>
      <c r="L30" s="333"/>
      <c r="M30" s="333"/>
      <c r="N30" s="333"/>
      <c r="O30" s="333"/>
      <c r="P30" s="52"/>
      <c r="Q30" s="65"/>
      <c r="R30" s="52"/>
      <c r="S30" s="52"/>
      <c r="T30" s="64"/>
      <c r="U30" s="66"/>
      <c r="V30" s="54"/>
      <c r="W30" s="55"/>
      <c r="X30" s="66"/>
      <c r="Z30" s="46"/>
      <c r="AA30" s="137">
        <v>18</v>
      </c>
      <c r="AB30" s="138"/>
      <c r="AC30" s="137">
        <v>18</v>
      </c>
      <c r="AD30" s="47"/>
      <c r="AE30" s="46"/>
      <c r="AF30" s="137">
        <v>58</v>
      </c>
      <c r="AG30" s="138"/>
      <c r="AH30" s="137">
        <v>58</v>
      </c>
      <c r="AI30" s="47"/>
      <c r="AJ30" s="46"/>
      <c r="AK30" s="139">
        <v>98</v>
      </c>
      <c r="AL30" s="138"/>
      <c r="AM30" s="139">
        <v>98</v>
      </c>
      <c r="AN30" s="47"/>
    </row>
    <row r="31" spans="3:40" ht="12.75" customHeight="1" x14ac:dyDescent="0.25">
      <c r="C31" s="67"/>
      <c r="D31" s="334" t="s">
        <v>84</v>
      </c>
      <c r="E31" s="335"/>
      <c r="F31" s="336"/>
      <c r="G31" s="68"/>
      <c r="H31" s="337"/>
      <c r="I31" s="337"/>
      <c r="J31" s="337"/>
      <c r="K31" s="337"/>
      <c r="L31" s="337"/>
      <c r="M31" s="337"/>
      <c r="N31" s="337"/>
      <c r="O31" s="337"/>
      <c r="P31" s="69"/>
      <c r="Q31" s="70"/>
      <c r="R31" s="69"/>
      <c r="S31" s="69"/>
      <c r="T31" s="71"/>
      <c r="U31" s="72"/>
      <c r="V31" s="73"/>
      <c r="W31" s="74"/>
      <c r="X31" s="72"/>
      <c r="Z31" s="46"/>
      <c r="AA31" s="137">
        <v>19</v>
      </c>
      <c r="AB31" s="138"/>
      <c r="AC31" s="137">
        <v>19</v>
      </c>
      <c r="AD31" s="47"/>
      <c r="AE31" s="46"/>
      <c r="AF31" s="137">
        <v>59</v>
      </c>
      <c r="AG31" s="138"/>
      <c r="AH31" s="137">
        <v>59</v>
      </c>
      <c r="AI31" s="47"/>
      <c r="AJ31" s="46"/>
      <c r="AK31" s="139">
        <v>99</v>
      </c>
      <c r="AL31" s="138"/>
      <c r="AM31" s="139">
        <v>99</v>
      </c>
      <c r="AN31" s="47"/>
    </row>
    <row r="32" spans="3:40" ht="12.75" customHeight="1" x14ac:dyDescent="0.25">
      <c r="C32" s="27"/>
      <c r="D32" s="28"/>
      <c r="E32" s="28"/>
      <c r="F32" s="136"/>
      <c r="G32" s="136"/>
      <c r="H32" s="309" t="str">
        <f>IF(W3="","",W3)</f>
        <v>SCAL</v>
      </c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29"/>
      <c r="W32" s="29"/>
      <c r="X32" s="22"/>
      <c r="Z32" s="46"/>
      <c r="AA32" s="137">
        <v>20</v>
      </c>
      <c r="AB32" s="138"/>
      <c r="AC32" s="137">
        <v>20</v>
      </c>
      <c r="AD32" s="47"/>
      <c r="AE32" s="46"/>
      <c r="AF32" s="137">
        <v>60</v>
      </c>
      <c r="AG32" s="138"/>
      <c r="AH32" s="137">
        <v>60</v>
      </c>
      <c r="AI32" s="47"/>
      <c r="AJ32" s="46"/>
      <c r="AK32" s="139">
        <v>100</v>
      </c>
      <c r="AL32" s="138"/>
      <c r="AM32" s="139">
        <v>100</v>
      </c>
      <c r="AN32" s="47"/>
    </row>
    <row r="33" spans="3:40" ht="13.2" customHeight="1" x14ac:dyDescent="0.25">
      <c r="C33" s="30" t="s">
        <v>85</v>
      </c>
      <c r="D33" s="31"/>
      <c r="E33" s="31"/>
      <c r="F33" s="31"/>
      <c r="G33" s="31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X33" s="24"/>
      <c r="Z33" s="46"/>
      <c r="AA33" s="137">
        <v>21</v>
      </c>
      <c r="AB33" s="138"/>
      <c r="AC33" s="137">
        <v>21</v>
      </c>
      <c r="AD33" s="47"/>
      <c r="AE33" s="46"/>
      <c r="AF33" s="137">
        <v>61</v>
      </c>
      <c r="AG33" s="138"/>
      <c r="AH33" s="137">
        <v>61</v>
      </c>
      <c r="AI33" s="47"/>
      <c r="AJ33" s="46"/>
      <c r="AK33" s="139">
        <v>101</v>
      </c>
      <c r="AL33" s="138"/>
      <c r="AM33" s="139">
        <v>101</v>
      </c>
      <c r="AN33" s="47"/>
    </row>
    <row r="34" spans="3:40" x14ac:dyDescent="0.25">
      <c r="C34" s="30"/>
      <c r="D34" s="31"/>
      <c r="E34" s="31"/>
      <c r="F34" s="31"/>
      <c r="G34" s="31"/>
      <c r="H34" s="33"/>
      <c r="I34" s="13" t="s">
        <v>74</v>
      </c>
      <c r="M34" s="33"/>
      <c r="N34" s="33" t="s">
        <v>75</v>
      </c>
      <c r="X34" s="24"/>
      <c r="Z34" s="46"/>
      <c r="AA34" s="137">
        <v>22</v>
      </c>
      <c r="AB34" s="138"/>
      <c r="AC34" s="137">
        <v>22</v>
      </c>
      <c r="AD34" s="47"/>
      <c r="AE34" s="46"/>
      <c r="AF34" s="137">
        <v>62</v>
      </c>
      <c r="AG34" s="138"/>
      <c r="AH34" s="137">
        <v>62</v>
      </c>
      <c r="AI34" s="47"/>
      <c r="AJ34" s="46"/>
      <c r="AK34" s="139">
        <v>102</v>
      </c>
      <c r="AL34" s="138"/>
      <c r="AM34" s="139">
        <v>102</v>
      </c>
      <c r="AN34" s="47"/>
    </row>
    <row r="35" spans="3:40" ht="10.5" customHeight="1" x14ac:dyDescent="0.25">
      <c r="C35" s="39"/>
      <c r="D35" s="286" t="s">
        <v>76</v>
      </c>
      <c r="E35" s="286"/>
      <c r="F35" s="286"/>
      <c r="G35" s="286"/>
      <c r="H35" s="286"/>
      <c r="I35" s="40"/>
      <c r="J35" s="41"/>
      <c r="K35" s="42"/>
      <c r="L35" s="286"/>
      <c r="M35" s="286"/>
      <c r="N35" s="40">
        <v>1</v>
      </c>
      <c r="O35" s="40">
        <v>2</v>
      </c>
      <c r="P35" s="40">
        <v>3</v>
      </c>
      <c r="Q35" s="287">
        <v>4</v>
      </c>
      <c r="R35" s="288"/>
      <c r="S35" s="40">
        <v>5</v>
      </c>
      <c r="T35" s="40">
        <v>6</v>
      </c>
      <c r="U35" s="43"/>
      <c r="V35" s="44"/>
      <c r="X35" s="24"/>
      <c r="Z35" s="305"/>
      <c r="AA35" s="307">
        <v>23</v>
      </c>
      <c r="AB35" s="308"/>
      <c r="AC35" s="307">
        <v>23</v>
      </c>
      <c r="AD35" s="284"/>
      <c r="AE35" s="305"/>
      <c r="AF35" s="307">
        <v>63</v>
      </c>
      <c r="AG35" s="308"/>
      <c r="AH35" s="307">
        <v>63</v>
      </c>
      <c r="AI35" s="284"/>
      <c r="AJ35" s="305"/>
      <c r="AK35" s="304">
        <v>103</v>
      </c>
      <c r="AL35" s="308"/>
      <c r="AM35" s="304">
        <v>103</v>
      </c>
      <c r="AN35" s="284"/>
    </row>
    <row r="36" spans="3:40" ht="3" customHeight="1" x14ac:dyDescent="0.25">
      <c r="C36" s="39"/>
      <c r="N36" s="45"/>
      <c r="O36" s="45"/>
      <c r="P36" s="45"/>
      <c r="Q36" s="45"/>
      <c r="R36" s="45"/>
      <c r="X36" s="24"/>
      <c r="Z36" s="306"/>
      <c r="AA36" s="307"/>
      <c r="AB36" s="308"/>
      <c r="AC36" s="307"/>
      <c r="AD36" s="285"/>
      <c r="AE36" s="306"/>
      <c r="AF36" s="307"/>
      <c r="AG36" s="308"/>
      <c r="AH36" s="307"/>
      <c r="AI36" s="285"/>
      <c r="AJ36" s="306"/>
      <c r="AK36" s="304"/>
      <c r="AL36" s="308"/>
      <c r="AM36" s="304"/>
      <c r="AN36" s="285"/>
    </row>
    <row r="37" spans="3:40" ht="10.5" customHeight="1" x14ac:dyDescent="0.25">
      <c r="C37" s="39"/>
      <c r="D37" s="286" t="s">
        <v>77</v>
      </c>
      <c r="E37" s="286"/>
      <c r="F37" s="286"/>
      <c r="G37" s="286"/>
      <c r="H37" s="286"/>
      <c r="I37" s="40"/>
      <c r="J37" s="41"/>
      <c r="K37" s="42"/>
      <c r="L37" s="286"/>
      <c r="M37" s="286"/>
      <c r="N37" s="40">
        <v>1</v>
      </c>
      <c r="O37" s="40">
        <v>2</v>
      </c>
      <c r="P37" s="40">
        <v>3</v>
      </c>
      <c r="Q37" s="287">
        <v>4</v>
      </c>
      <c r="R37" s="288"/>
      <c r="S37" s="40">
        <v>5</v>
      </c>
      <c r="T37" s="40">
        <v>6</v>
      </c>
      <c r="U37" s="43"/>
      <c r="V37" s="44"/>
      <c r="X37" s="24"/>
      <c r="Z37" s="305"/>
      <c r="AA37" s="307">
        <v>24</v>
      </c>
      <c r="AB37" s="308"/>
      <c r="AC37" s="307">
        <v>24</v>
      </c>
      <c r="AD37" s="284"/>
      <c r="AE37" s="305"/>
      <c r="AF37" s="307">
        <v>64</v>
      </c>
      <c r="AG37" s="308"/>
      <c r="AH37" s="307">
        <v>64</v>
      </c>
      <c r="AI37" s="284"/>
      <c r="AJ37" s="305"/>
      <c r="AK37" s="304">
        <v>104</v>
      </c>
      <c r="AL37" s="308"/>
      <c r="AM37" s="304">
        <v>104</v>
      </c>
      <c r="AN37" s="284"/>
    </row>
    <row r="38" spans="3:40" ht="3" customHeight="1" x14ac:dyDescent="0.25">
      <c r="C38" s="23"/>
      <c r="E38" s="18"/>
      <c r="F38" s="18"/>
      <c r="G38" s="18"/>
      <c r="H38" s="18"/>
      <c r="O38" s="45"/>
      <c r="P38" s="45"/>
      <c r="Q38" s="45"/>
      <c r="R38" s="45"/>
      <c r="S38" s="45"/>
      <c r="W38" s="18"/>
      <c r="X38" s="24"/>
      <c r="Z38" s="306"/>
      <c r="AA38" s="307"/>
      <c r="AB38" s="308"/>
      <c r="AC38" s="307"/>
      <c r="AD38" s="285"/>
      <c r="AE38" s="306"/>
      <c r="AF38" s="307"/>
      <c r="AG38" s="308"/>
      <c r="AH38" s="307"/>
      <c r="AI38" s="285"/>
      <c r="AJ38" s="306"/>
      <c r="AK38" s="304"/>
      <c r="AL38" s="308"/>
      <c r="AM38" s="304"/>
      <c r="AN38" s="285"/>
    </row>
    <row r="39" spans="3:40" ht="12.75" customHeight="1" x14ac:dyDescent="0.25">
      <c r="C39" s="289" t="s">
        <v>78</v>
      </c>
      <c r="D39" s="289"/>
      <c r="E39" s="290" t="s">
        <v>79</v>
      </c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2"/>
      <c r="Q39" s="296" t="s">
        <v>80</v>
      </c>
      <c r="R39" s="297"/>
      <c r="S39" s="300" t="s">
        <v>81</v>
      </c>
      <c r="T39" s="301" t="s">
        <v>82</v>
      </c>
      <c r="U39" s="302"/>
      <c r="V39" s="302"/>
      <c r="W39" s="302"/>
      <c r="X39" s="303"/>
      <c r="Z39" s="46"/>
      <c r="AA39" s="137">
        <v>25</v>
      </c>
      <c r="AB39" s="138"/>
      <c r="AC39" s="137">
        <v>25</v>
      </c>
      <c r="AD39" s="47"/>
      <c r="AE39" s="46"/>
      <c r="AF39" s="137">
        <v>65</v>
      </c>
      <c r="AG39" s="138"/>
      <c r="AH39" s="137">
        <v>65</v>
      </c>
      <c r="AI39" s="47"/>
      <c r="AJ39" s="46"/>
      <c r="AK39" s="139">
        <v>105</v>
      </c>
      <c r="AL39" s="138"/>
      <c r="AM39" s="139">
        <v>105</v>
      </c>
      <c r="AN39" s="47"/>
    </row>
    <row r="40" spans="3:40" ht="12.75" customHeight="1" x14ac:dyDescent="0.25">
      <c r="C40" s="289"/>
      <c r="D40" s="289"/>
      <c r="E40" s="293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5"/>
      <c r="Q40" s="298"/>
      <c r="R40" s="299"/>
      <c r="S40" s="300">
        <v>3</v>
      </c>
      <c r="T40" s="48">
        <v>1</v>
      </c>
      <c r="U40" s="49">
        <v>2</v>
      </c>
      <c r="V40" s="49">
        <v>3</v>
      </c>
      <c r="W40" s="49">
        <v>4</v>
      </c>
      <c r="X40" s="50"/>
      <c r="Z40" s="46"/>
      <c r="AA40" s="137">
        <v>26</v>
      </c>
      <c r="AB40" s="138"/>
      <c r="AC40" s="137">
        <v>26</v>
      </c>
      <c r="AD40" s="47"/>
      <c r="AE40" s="46"/>
      <c r="AF40" s="137">
        <v>66</v>
      </c>
      <c r="AG40" s="138"/>
      <c r="AH40" s="137">
        <v>66</v>
      </c>
      <c r="AI40" s="47"/>
      <c r="AJ40" s="46"/>
      <c r="AK40" s="139">
        <v>106</v>
      </c>
      <c r="AL40" s="138"/>
      <c r="AM40" s="139">
        <v>106</v>
      </c>
      <c r="AN40" s="47"/>
    </row>
    <row r="41" spans="3:40" ht="12.75" customHeight="1" x14ac:dyDescent="0.25">
      <c r="C41" s="347"/>
      <c r="D41" s="347"/>
      <c r="E41" s="51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52"/>
      <c r="Q41" s="348"/>
      <c r="R41" s="349"/>
      <c r="S41" s="53"/>
      <c r="T41" s="54"/>
      <c r="U41" s="55"/>
      <c r="V41" s="55"/>
      <c r="W41" s="55"/>
      <c r="X41" s="56"/>
      <c r="Z41" s="46"/>
      <c r="AA41" s="137">
        <v>27</v>
      </c>
      <c r="AB41" s="138"/>
      <c r="AC41" s="137">
        <v>27</v>
      </c>
      <c r="AD41" s="47"/>
      <c r="AE41" s="46"/>
      <c r="AF41" s="137">
        <v>67</v>
      </c>
      <c r="AG41" s="138"/>
      <c r="AH41" s="137">
        <v>67</v>
      </c>
      <c r="AI41" s="47"/>
      <c r="AJ41" s="46"/>
      <c r="AK41" s="139">
        <v>107</v>
      </c>
      <c r="AL41" s="138"/>
      <c r="AM41" s="139">
        <v>107</v>
      </c>
      <c r="AN41" s="47"/>
    </row>
    <row r="42" spans="3:40" ht="12.75" customHeight="1" x14ac:dyDescent="0.25">
      <c r="C42" s="343"/>
      <c r="D42" s="343"/>
      <c r="E42" s="57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58"/>
      <c r="Q42" s="328"/>
      <c r="R42" s="329"/>
      <c r="S42" s="59"/>
      <c r="T42" s="60"/>
      <c r="U42" s="61"/>
      <c r="V42" s="61"/>
      <c r="W42" s="61"/>
      <c r="X42" s="62"/>
      <c r="Z42" s="46"/>
      <c r="AA42" s="137">
        <v>28</v>
      </c>
      <c r="AB42" s="138"/>
      <c r="AC42" s="137">
        <v>28</v>
      </c>
      <c r="AD42" s="47"/>
      <c r="AE42" s="46"/>
      <c r="AF42" s="137">
        <v>68</v>
      </c>
      <c r="AG42" s="138"/>
      <c r="AH42" s="137">
        <v>68</v>
      </c>
      <c r="AI42" s="47"/>
      <c r="AJ42" s="46"/>
      <c r="AK42" s="139">
        <v>108</v>
      </c>
      <c r="AL42" s="138"/>
      <c r="AM42" s="139">
        <v>108</v>
      </c>
      <c r="AN42" s="47"/>
    </row>
    <row r="43" spans="3:40" ht="12.75" customHeight="1" x14ac:dyDescent="0.25">
      <c r="C43" s="343"/>
      <c r="D43" s="343"/>
      <c r="E43" s="57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58"/>
      <c r="Q43" s="328"/>
      <c r="R43" s="329"/>
      <c r="S43" s="59"/>
      <c r="T43" s="60"/>
      <c r="U43" s="61"/>
      <c r="V43" s="61"/>
      <c r="W43" s="61"/>
      <c r="X43" s="62"/>
      <c r="Z43" s="46"/>
      <c r="AA43" s="137">
        <v>29</v>
      </c>
      <c r="AB43" s="138"/>
      <c r="AC43" s="137">
        <v>29</v>
      </c>
      <c r="AD43" s="47"/>
      <c r="AE43" s="46"/>
      <c r="AF43" s="137">
        <v>69</v>
      </c>
      <c r="AG43" s="138"/>
      <c r="AH43" s="137">
        <v>69</v>
      </c>
      <c r="AI43" s="47"/>
      <c r="AJ43" s="46"/>
      <c r="AK43" s="139">
        <v>109</v>
      </c>
      <c r="AL43" s="138"/>
      <c r="AM43" s="139">
        <v>109</v>
      </c>
      <c r="AN43" s="47"/>
    </row>
    <row r="44" spans="3:40" ht="12.75" customHeight="1" x14ac:dyDescent="0.25">
      <c r="C44" s="343"/>
      <c r="D44" s="343"/>
      <c r="E44" s="57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58"/>
      <c r="Q44" s="328"/>
      <c r="R44" s="329"/>
      <c r="S44" s="59"/>
      <c r="T44" s="60"/>
      <c r="U44" s="61"/>
      <c r="V44" s="61"/>
      <c r="W44" s="61"/>
      <c r="X44" s="62"/>
      <c r="Z44" s="46"/>
      <c r="AA44" s="137">
        <v>30</v>
      </c>
      <c r="AB44" s="138"/>
      <c r="AC44" s="137">
        <v>30</v>
      </c>
      <c r="AD44" s="47"/>
      <c r="AE44" s="46"/>
      <c r="AF44" s="137">
        <v>70</v>
      </c>
      <c r="AG44" s="138"/>
      <c r="AH44" s="137">
        <v>70</v>
      </c>
      <c r="AI44" s="47"/>
      <c r="AJ44" s="46"/>
      <c r="AK44" s="139">
        <v>110</v>
      </c>
      <c r="AL44" s="138"/>
      <c r="AM44" s="139">
        <v>110</v>
      </c>
      <c r="AN44" s="47"/>
    </row>
    <row r="45" spans="3:40" ht="12.75" customHeight="1" x14ac:dyDescent="0.25">
      <c r="C45" s="343"/>
      <c r="D45" s="343"/>
      <c r="E45" s="57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58"/>
      <c r="Q45" s="328"/>
      <c r="R45" s="329"/>
      <c r="S45" s="59"/>
      <c r="T45" s="60"/>
      <c r="U45" s="61"/>
      <c r="V45" s="61"/>
      <c r="W45" s="61"/>
      <c r="X45" s="62"/>
      <c r="Z45" s="46"/>
      <c r="AA45" s="137">
        <v>31</v>
      </c>
      <c r="AB45" s="138"/>
      <c r="AC45" s="137">
        <v>31</v>
      </c>
      <c r="AD45" s="47"/>
      <c r="AE45" s="46"/>
      <c r="AF45" s="137">
        <v>71</v>
      </c>
      <c r="AG45" s="138"/>
      <c r="AH45" s="137">
        <v>71</v>
      </c>
      <c r="AI45" s="47"/>
      <c r="AJ45" s="46"/>
      <c r="AK45" s="139">
        <v>111</v>
      </c>
      <c r="AL45" s="138"/>
      <c r="AM45" s="139">
        <v>111</v>
      </c>
      <c r="AN45" s="47"/>
    </row>
    <row r="46" spans="3:40" x14ac:dyDescent="0.25">
      <c r="C46" s="343"/>
      <c r="D46" s="343"/>
      <c r="E46" s="57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58"/>
      <c r="Q46" s="328"/>
      <c r="R46" s="329"/>
      <c r="S46" s="59"/>
      <c r="T46" s="60"/>
      <c r="U46" s="61"/>
      <c r="V46" s="61"/>
      <c r="W46" s="61"/>
      <c r="X46" s="62"/>
      <c r="Z46" s="46"/>
      <c r="AA46" s="137">
        <v>32</v>
      </c>
      <c r="AB46" s="138"/>
      <c r="AC46" s="137">
        <v>32</v>
      </c>
      <c r="AD46" s="47"/>
      <c r="AE46" s="46"/>
      <c r="AF46" s="137">
        <v>72</v>
      </c>
      <c r="AG46" s="138"/>
      <c r="AH46" s="137">
        <v>72</v>
      </c>
      <c r="AI46" s="47"/>
      <c r="AJ46" s="46"/>
      <c r="AK46" s="139">
        <v>112</v>
      </c>
      <c r="AL46" s="138"/>
      <c r="AM46" s="139">
        <v>112</v>
      </c>
      <c r="AN46" s="47"/>
    </row>
    <row r="47" spans="3:40" x14ac:dyDescent="0.25">
      <c r="C47" s="343"/>
      <c r="D47" s="343"/>
      <c r="E47" s="57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58"/>
      <c r="Q47" s="328"/>
      <c r="R47" s="329"/>
      <c r="S47" s="59"/>
      <c r="T47" s="60"/>
      <c r="U47" s="61"/>
      <c r="V47" s="61"/>
      <c r="W47" s="61"/>
      <c r="X47" s="62"/>
      <c r="Z47" s="46"/>
      <c r="AA47" s="137">
        <v>33</v>
      </c>
      <c r="AB47" s="138"/>
      <c r="AC47" s="137">
        <v>33</v>
      </c>
      <c r="AD47" s="47"/>
      <c r="AE47" s="46"/>
      <c r="AF47" s="137">
        <v>73</v>
      </c>
      <c r="AG47" s="138"/>
      <c r="AH47" s="137">
        <v>73</v>
      </c>
      <c r="AI47" s="47"/>
      <c r="AJ47" s="46"/>
      <c r="AK47" s="139">
        <v>113</v>
      </c>
      <c r="AL47" s="138"/>
      <c r="AM47" s="139">
        <v>113</v>
      </c>
      <c r="AN47" s="47"/>
    </row>
    <row r="48" spans="3:40" x14ac:dyDescent="0.25">
      <c r="C48" s="343"/>
      <c r="D48" s="343"/>
      <c r="E48" s="57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58"/>
      <c r="Q48" s="328"/>
      <c r="R48" s="329"/>
      <c r="S48" s="59"/>
      <c r="T48" s="60"/>
      <c r="U48" s="61"/>
      <c r="V48" s="61"/>
      <c r="W48" s="61"/>
      <c r="X48" s="62"/>
      <c r="Z48" s="46"/>
      <c r="AA48" s="137">
        <v>34</v>
      </c>
      <c r="AB48" s="138"/>
      <c r="AC48" s="137">
        <v>34</v>
      </c>
      <c r="AD48" s="47"/>
      <c r="AE48" s="46"/>
      <c r="AF48" s="137">
        <v>74</v>
      </c>
      <c r="AG48" s="138"/>
      <c r="AH48" s="137">
        <v>74</v>
      </c>
      <c r="AI48" s="47"/>
      <c r="AJ48" s="46"/>
      <c r="AK48" s="139">
        <v>114</v>
      </c>
      <c r="AL48" s="138"/>
      <c r="AM48" s="139">
        <v>114</v>
      </c>
      <c r="AN48" s="47"/>
    </row>
    <row r="49" spans="3:55" x14ac:dyDescent="0.25">
      <c r="C49" s="343"/>
      <c r="D49" s="343"/>
      <c r="E49" s="57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58"/>
      <c r="Q49" s="328"/>
      <c r="R49" s="329"/>
      <c r="S49" s="59"/>
      <c r="T49" s="60"/>
      <c r="U49" s="61"/>
      <c r="V49" s="61"/>
      <c r="W49" s="61"/>
      <c r="X49" s="62"/>
      <c r="Z49" s="46"/>
      <c r="AA49" s="137">
        <v>35</v>
      </c>
      <c r="AB49" s="138"/>
      <c r="AC49" s="137">
        <v>35</v>
      </c>
      <c r="AD49" s="47"/>
      <c r="AE49" s="46"/>
      <c r="AF49" s="137">
        <v>75</v>
      </c>
      <c r="AG49" s="138"/>
      <c r="AH49" s="137">
        <v>75</v>
      </c>
      <c r="AI49" s="47"/>
      <c r="AJ49" s="46"/>
      <c r="AK49" s="139">
        <v>115</v>
      </c>
      <c r="AL49" s="138"/>
      <c r="AM49" s="139">
        <v>115</v>
      </c>
      <c r="AN49" s="47"/>
    </row>
    <row r="50" spans="3:55" x14ac:dyDescent="0.25">
      <c r="C50" s="343"/>
      <c r="D50" s="343"/>
      <c r="E50" s="57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58"/>
      <c r="Q50" s="328"/>
      <c r="R50" s="329"/>
      <c r="S50" s="59"/>
      <c r="T50" s="60"/>
      <c r="U50" s="61"/>
      <c r="V50" s="61"/>
      <c r="W50" s="61"/>
      <c r="X50" s="62"/>
      <c r="Z50" s="46"/>
      <c r="AA50" s="137">
        <v>36</v>
      </c>
      <c r="AB50" s="138"/>
      <c r="AC50" s="137">
        <v>36</v>
      </c>
      <c r="AD50" s="47"/>
      <c r="AE50" s="46"/>
      <c r="AF50" s="137">
        <v>76</v>
      </c>
      <c r="AG50" s="138"/>
      <c r="AH50" s="137">
        <v>76</v>
      </c>
      <c r="AI50" s="47"/>
      <c r="AJ50" s="46"/>
      <c r="AK50" s="139">
        <v>116</v>
      </c>
      <c r="AL50" s="138"/>
      <c r="AM50" s="139">
        <v>116</v>
      </c>
      <c r="AN50" s="47"/>
    </row>
    <row r="51" spans="3:55" x14ac:dyDescent="0.25">
      <c r="C51" s="343"/>
      <c r="D51" s="343"/>
      <c r="E51" s="57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58"/>
      <c r="Q51" s="328"/>
      <c r="R51" s="329"/>
      <c r="S51" s="59"/>
      <c r="T51" s="60"/>
      <c r="U51" s="61"/>
      <c r="V51" s="61"/>
      <c r="W51" s="61"/>
      <c r="X51" s="62"/>
      <c r="Z51" s="46"/>
      <c r="AA51" s="137">
        <v>37</v>
      </c>
      <c r="AB51" s="138"/>
      <c r="AC51" s="137">
        <v>37</v>
      </c>
      <c r="AD51" s="47"/>
      <c r="AE51" s="46"/>
      <c r="AF51" s="137">
        <v>77</v>
      </c>
      <c r="AG51" s="138"/>
      <c r="AH51" s="137">
        <v>77</v>
      </c>
      <c r="AI51" s="47"/>
      <c r="AJ51" s="46"/>
      <c r="AK51" s="139">
        <v>117</v>
      </c>
      <c r="AL51" s="138"/>
      <c r="AM51" s="139">
        <v>117</v>
      </c>
      <c r="AN51" s="47"/>
    </row>
    <row r="52" spans="3:55" x14ac:dyDescent="0.25">
      <c r="C52" s="343"/>
      <c r="D52" s="343"/>
      <c r="E52" s="57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58"/>
      <c r="Q52" s="345"/>
      <c r="R52" s="346"/>
      <c r="S52" s="59"/>
      <c r="T52" s="60"/>
      <c r="U52" s="61"/>
      <c r="V52" s="61"/>
      <c r="W52" s="61"/>
      <c r="X52" s="62"/>
      <c r="Z52" s="46"/>
      <c r="AA52" s="137">
        <v>38</v>
      </c>
      <c r="AB52" s="138"/>
      <c r="AC52" s="137">
        <v>38</v>
      </c>
      <c r="AD52" s="47"/>
      <c r="AE52" s="46"/>
      <c r="AF52" s="137">
        <v>78</v>
      </c>
      <c r="AG52" s="138"/>
      <c r="AH52" s="137">
        <v>78</v>
      </c>
      <c r="AI52" s="47"/>
      <c r="AJ52" s="46"/>
      <c r="AK52" s="139">
        <v>118</v>
      </c>
      <c r="AL52" s="138"/>
      <c r="AM52" s="139">
        <v>118</v>
      </c>
      <c r="AN52" s="47"/>
    </row>
    <row r="53" spans="3:55" x14ac:dyDescent="0.25">
      <c r="C53" s="63"/>
      <c r="D53" s="330" t="s">
        <v>83</v>
      </c>
      <c r="E53" s="331"/>
      <c r="F53" s="332"/>
      <c r="G53" s="64"/>
      <c r="H53" s="333"/>
      <c r="I53" s="333"/>
      <c r="J53" s="333"/>
      <c r="K53" s="333"/>
      <c r="L53" s="333"/>
      <c r="M53" s="333"/>
      <c r="N53" s="333"/>
      <c r="O53" s="333"/>
      <c r="P53" s="52"/>
      <c r="Q53" s="65"/>
      <c r="R53" s="52"/>
      <c r="S53" s="52"/>
      <c r="T53" s="64"/>
      <c r="U53" s="66"/>
      <c r="V53" s="54"/>
      <c r="W53" s="55"/>
      <c r="X53" s="66"/>
      <c r="Z53" s="46"/>
      <c r="AA53" s="137">
        <v>39</v>
      </c>
      <c r="AB53" s="138"/>
      <c r="AC53" s="137">
        <v>39</v>
      </c>
      <c r="AD53" s="47"/>
      <c r="AE53" s="46"/>
      <c r="AF53" s="137">
        <v>79</v>
      </c>
      <c r="AG53" s="138"/>
      <c r="AH53" s="137">
        <v>79</v>
      </c>
      <c r="AI53" s="47"/>
      <c r="AJ53" s="46"/>
      <c r="AK53" s="139">
        <v>119</v>
      </c>
      <c r="AL53" s="138"/>
      <c r="AM53" s="139">
        <v>119</v>
      </c>
      <c r="AN53" s="47"/>
    </row>
    <row r="54" spans="3:55" ht="12.75" customHeight="1" x14ac:dyDescent="0.25">
      <c r="C54" s="67"/>
      <c r="D54" s="334" t="s">
        <v>84</v>
      </c>
      <c r="E54" s="335"/>
      <c r="F54" s="336"/>
      <c r="G54" s="68"/>
      <c r="H54" s="337"/>
      <c r="I54" s="337"/>
      <c r="J54" s="337"/>
      <c r="K54" s="337"/>
      <c r="L54" s="337"/>
      <c r="M54" s="337"/>
      <c r="N54" s="337"/>
      <c r="O54" s="337"/>
      <c r="P54" s="69"/>
      <c r="Q54" s="70"/>
      <c r="R54" s="69"/>
      <c r="S54" s="69"/>
      <c r="T54" s="71"/>
      <c r="U54" s="72"/>
      <c r="V54" s="73"/>
      <c r="W54" s="74"/>
      <c r="X54" s="72"/>
      <c r="Y54" s="75"/>
      <c r="Z54" s="76"/>
      <c r="AA54" s="77">
        <v>40</v>
      </c>
      <c r="AB54" s="78"/>
      <c r="AC54" s="77">
        <v>40</v>
      </c>
      <c r="AD54" s="79"/>
      <c r="AE54" s="76"/>
      <c r="AF54" s="77">
        <v>80</v>
      </c>
      <c r="AG54" s="78"/>
      <c r="AH54" s="77">
        <v>80</v>
      </c>
      <c r="AI54" s="79"/>
      <c r="AJ54" s="76"/>
      <c r="AK54" s="80">
        <v>120</v>
      </c>
      <c r="AL54" s="78"/>
      <c r="AM54" s="80">
        <v>120</v>
      </c>
      <c r="AN54" s="79"/>
    </row>
    <row r="55" spans="3:55" ht="3" customHeight="1" x14ac:dyDescent="0.25">
      <c r="C55" s="81"/>
      <c r="D55" s="82"/>
      <c r="E55" s="323" t="s">
        <v>86</v>
      </c>
      <c r="F55" s="323"/>
      <c r="G55" s="323"/>
      <c r="H55" s="323"/>
      <c r="I55" s="323"/>
      <c r="J55" s="323"/>
      <c r="K55" s="325" t="s">
        <v>87</v>
      </c>
      <c r="L55" s="325"/>
      <c r="M55" s="325"/>
      <c r="N55" s="325"/>
      <c r="O55" s="134"/>
      <c r="P55" s="134"/>
      <c r="Q55" s="134"/>
      <c r="R55" s="134"/>
      <c r="S55" s="134"/>
      <c r="T55" s="134"/>
      <c r="U55" s="325" t="s">
        <v>88</v>
      </c>
      <c r="V55" s="325"/>
      <c r="W55" s="325"/>
      <c r="AA55" s="24"/>
      <c r="AB55" s="23"/>
      <c r="AC55" s="29"/>
      <c r="AD55" s="29"/>
      <c r="AE55" s="29"/>
      <c r="AF55" s="29"/>
      <c r="AG55" s="29"/>
      <c r="AH55" s="29"/>
      <c r="AI55" s="29"/>
      <c r="AJ55" s="29"/>
      <c r="AK55" s="83"/>
      <c r="AL55" s="29"/>
      <c r="AM55" s="29"/>
      <c r="AN55" s="22"/>
      <c r="AR55" s="19"/>
      <c r="AU55" s="84"/>
      <c r="AV55" s="85"/>
      <c r="AW55" s="85"/>
      <c r="AX55" s="85"/>
      <c r="AY55" s="85"/>
      <c r="AZ55" s="85"/>
      <c r="BA55" s="85"/>
      <c r="BB55" s="19"/>
      <c r="BC55" s="16"/>
    </row>
    <row r="56" spans="3:55" ht="10.5" customHeight="1" x14ac:dyDescent="0.25">
      <c r="C56" s="23"/>
      <c r="E56" s="324"/>
      <c r="F56" s="324"/>
      <c r="G56" s="324"/>
      <c r="H56" s="324"/>
      <c r="I56" s="324"/>
      <c r="J56" s="324"/>
      <c r="K56" s="326"/>
      <c r="L56" s="326"/>
      <c r="M56" s="326"/>
      <c r="N56" s="326"/>
      <c r="O56" s="327"/>
      <c r="P56" s="327"/>
      <c r="Q56" s="327"/>
      <c r="R56" s="140"/>
      <c r="U56" s="326"/>
      <c r="V56" s="326"/>
      <c r="W56" s="326"/>
      <c r="X56" s="327"/>
      <c r="Y56" s="327"/>
      <c r="Z56" s="327"/>
      <c r="AB56" s="23"/>
      <c r="AC56" s="338" t="s">
        <v>89</v>
      </c>
      <c r="AD56" s="339"/>
      <c r="AE56" s="339"/>
      <c r="AF56" s="339"/>
      <c r="AG56" s="339"/>
      <c r="AH56" s="339"/>
      <c r="AI56" s="339"/>
      <c r="AJ56" s="86"/>
      <c r="AK56" s="340" t="s">
        <v>193</v>
      </c>
      <c r="AL56" s="341"/>
      <c r="AM56" s="341"/>
      <c r="AN56" s="342"/>
    </row>
    <row r="57" spans="3:55" ht="3" customHeight="1" x14ac:dyDescent="0.25">
      <c r="C57" s="23"/>
      <c r="E57" s="324" t="s">
        <v>90</v>
      </c>
      <c r="F57" s="324"/>
      <c r="G57" s="324"/>
      <c r="H57" s="324"/>
      <c r="I57" s="324"/>
      <c r="J57" s="324"/>
      <c r="K57" s="326" t="s">
        <v>87</v>
      </c>
      <c r="L57" s="326"/>
      <c r="M57" s="326"/>
      <c r="N57" s="326"/>
      <c r="O57" s="140"/>
      <c r="P57" s="140"/>
      <c r="Q57" s="140"/>
      <c r="R57" s="140"/>
      <c r="U57" s="326" t="s">
        <v>88</v>
      </c>
      <c r="V57" s="326"/>
      <c r="W57" s="326"/>
      <c r="X57" s="140"/>
      <c r="Y57" s="140"/>
      <c r="Z57" s="140"/>
      <c r="AB57" s="23"/>
      <c r="AC57" s="338"/>
      <c r="AD57" s="339"/>
      <c r="AE57" s="339"/>
      <c r="AF57" s="339"/>
      <c r="AG57" s="339"/>
      <c r="AH57" s="339"/>
      <c r="AI57" s="339"/>
      <c r="AJ57" s="86"/>
      <c r="AK57" s="340"/>
      <c r="AL57" s="341"/>
      <c r="AM57" s="341"/>
      <c r="AN57" s="342"/>
    </row>
    <row r="58" spans="3:55" ht="10.5" customHeight="1" x14ac:dyDescent="0.25">
      <c r="C58" s="23"/>
      <c r="E58" s="324"/>
      <c r="F58" s="324"/>
      <c r="G58" s="324"/>
      <c r="H58" s="324"/>
      <c r="I58" s="324"/>
      <c r="J58" s="324"/>
      <c r="K58" s="326"/>
      <c r="L58" s="326"/>
      <c r="M58" s="326"/>
      <c r="N58" s="326"/>
      <c r="O58" s="327"/>
      <c r="P58" s="327"/>
      <c r="Q58" s="327"/>
      <c r="R58" s="140"/>
      <c r="U58" s="326"/>
      <c r="V58" s="326"/>
      <c r="W58" s="326"/>
      <c r="X58" s="327"/>
      <c r="Y58" s="327"/>
      <c r="Z58" s="327"/>
      <c r="AB58" s="23"/>
      <c r="AC58" s="338"/>
      <c r="AD58" s="339"/>
      <c r="AE58" s="339"/>
      <c r="AF58" s="339"/>
      <c r="AG58" s="339"/>
      <c r="AH58" s="339"/>
      <c r="AI58" s="339"/>
      <c r="AJ58" s="86"/>
      <c r="AK58" s="340"/>
      <c r="AL58" s="341"/>
      <c r="AM58" s="341"/>
      <c r="AN58" s="342"/>
    </row>
    <row r="59" spans="3:55" ht="3" customHeight="1" x14ac:dyDescent="0.25">
      <c r="C59" s="23"/>
      <c r="E59" s="324" t="s">
        <v>26</v>
      </c>
      <c r="F59" s="324"/>
      <c r="G59" s="324"/>
      <c r="H59" s="324"/>
      <c r="I59" s="324"/>
      <c r="J59" s="324"/>
      <c r="K59" s="324" t="s">
        <v>63</v>
      </c>
      <c r="L59" s="324"/>
      <c r="M59" s="324"/>
      <c r="N59" s="324"/>
      <c r="O59" s="140"/>
      <c r="P59" s="140"/>
      <c r="Q59" s="140"/>
      <c r="R59" s="140"/>
      <c r="U59" s="324" t="s">
        <v>64</v>
      </c>
      <c r="V59" s="324"/>
      <c r="W59" s="324"/>
      <c r="X59" s="140"/>
      <c r="Y59" s="140"/>
      <c r="Z59" s="140"/>
      <c r="AB59" s="23"/>
      <c r="AC59" s="88"/>
      <c r="AD59" s="87"/>
      <c r="AE59" s="87"/>
      <c r="AF59" s="87"/>
      <c r="AG59" s="87"/>
      <c r="AH59" s="87"/>
      <c r="AI59" s="87"/>
      <c r="AJ59" s="87"/>
      <c r="AK59" s="340"/>
      <c r="AL59" s="341"/>
      <c r="AM59" s="341"/>
      <c r="AN59" s="342"/>
      <c r="AR59" s="19"/>
      <c r="AU59" s="84"/>
      <c r="AV59" s="85"/>
      <c r="AW59" s="85"/>
      <c r="AX59" s="85"/>
      <c r="AY59" s="85"/>
      <c r="AZ59" s="85"/>
      <c r="BA59" s="85"/>
      <c r="BB59" s="19"/>
      <c r="BC59" s="16"/>
    </row>
    <row r="60" spans="3:55" ht="12.75" customHeight="1" x14ac:dyDescent="0.25">
      <c r="C60" s="23"/>
      <c r="E60" s="324"/>
      <c r="F60" s="324"/>
      <c r="G60" s="324"/>
      <c r="H60" s="324"/>
      <c r="I60" s="324"/>
      <c r="J60" s="324"/>
      <c r="K60" s="324"/>
      <c r="L60" s="324"/>
      <c r="M60" s="324"/>
      <c r="N60" s="324"/>
      <c r="O60" s="327"/>
      <c r="P60" s="327"/>
      <c r="Q60" s="327"/>
      <c r="R60" s="140"/>
      <c r="U60" s="324"/>
      <c r="V60" s="324"/>
      <c r="W60" s="324"/>
      <c r="X60" s="89"/>
      <c r="Y60" s="89"/>
      <c r="Z60" s="89"/>
      <c r="AB60" s="23"/>
      <c r="AC60" s="88"/>
      <c r="AD60" s="87"/>
      <c r="AE60" s="87"/>
      <c r="AF60" s="87"/>
      <c r="AG60" s="87"/>
      <c r="AH60" s="87"/>
      <c r="AI60" s="87"/>
      <c r="AJ60" s="87"/>
      <c r="AK60" s="340"/>
      <c r="AL60" s="341"/>
      <c r="AM60" s="341"/>
      <c r="AN60" s="342"/>
    </row>
    <row r="61" spans="3:55" ht="3" customHeight="1" x14ac:dyDescent="0.25">
      <c r="C61" s="23"/>
      <c r="E61" s="324" t="s">
        <v>91</v>
      </c>
      <c r="F61" s="324"/>
      <c r="G61" s="324"/>
      <c r="H61" s="324"/>
      <c r="I61" s="324"/>
      <c r="J61" s="324"/>
      <c r="K61" s="324"/>
      <c r="L61" s="324"/>
      <c r="M61" s="324"/>
      <c r="N61" s="324"/>
      <c r="O61" s="140"/>
      <c r="P61" s="140"/>
      <c r="Q61" s="140"/>
      <c r="R61" s="140"/>
      <c r="AB61" s="23"/>
      <c r="AC61" s="141"/>
      <c r="AK61" s="23"/>
      <c r="AL61" s="23"/>
      <c r="AM61" s="144"/>
      <c r="AN61" s="24"/>
    </row>
    <row r="62" spans="3:55" ht="10.5" customHeight="1" x14ac:dyDescent="0.25">
      <c r="C62" s="23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B62" s="23"/>
      <c r="AC62" s="142"/>
      <c r="AD62" s="135"/>
      <c r="AE62" s="135"/>
      <c r="AF62" s="135"/>
      <c r="AG62" s="135"/>
      <c r="AH62" s="135"/>
      <c r="AI62" s="135"/>
      <c r="AJ62" s="90"/>
      <c r="AK62" s="91"/>
      <c r="AL62" s="48"/>
      <c r="AM62" s="143"/>
      <c r="AN62" s="24"/>
    </row>
    <row r="63" spans="3:55" ht="3" customHeight="1" x14ac:dyDescent="0.25">
      <c r="C63" s="25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6"/>
      <c r="AB63" s="25"/>
      <c r="AC63" s="18"/>
      <c r="AD63" s="18"/>
      <c r="AE63" s="18"/>
      <c r="AF63" s="18"/>
      <c r="AG63" s="18"/>
      <c r="AH63" s="92"/>
      <c r="AI63" s="92"/>
      <c r="AJ63" s="18"/>
      <c r="AK63" s="25"/>
      <c r="AL63" s="93"/>
      <c r="AM63" s="93"/>
      <c r="AN63" s="26"/>
    </row>
    <row r="64" spans="3:55" ht="2.25" customHeight="1" x14ac:dyDescent="0.25">
      <c r="C64" s="83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94"/>
      <c r="AC64" s="94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2"/>
    </row>
    <row r="65" spans="3:56" ht="12.75" customHeight="1" x14ac:dyDescent="0.25">
      <c r="C65" s="281" t="s">
        <v>92</v>
      </c>
      <c r="D65" s="282"/>
      <c r="E65" s="282"/>
      <c r="F65" s="282"/>
      <c r="G65" s="282"/>
      <c r="H65" s="282"/>
      <c r="I65" s="282"/>
      <c r="J65" s="282"/>
      <c r="K65" s="283" t="str">
        <f>VLOOKUP(I1,AS:BE,9,0)</f>
        <v>RIST</v>
      </c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0"/>
      <c r="W65" s="280"/>
      <c r="X65" s="280"/>
      <c r="AG65" s="140"/>
      <c r="AH65" s="140"/>
      <c r="AI65" s="140"/>
      <c r="AJ65" s="140"/>
      <c r="AK65" s="140"/>
      <c r="AL65" s="140"/>
      <c r="AM65" s="140"/>
      <c r="AN65" s="24"/>
    </row>
    <row r="66" spans="3:56" ht="3" customHeight="1" x14ac:dyDescent="0.25">
      <c r="C66" s="95"/>
      <c r="D66" s="134"/>
      <c r="E66" s="134"/>
      <c r="F66" s="134"/>
      <c r="G66" s="134"/>
      <c r="H66" s="134"/>
      <c r="I66" s="134"/>
      <c r="J66" s="134"/>
      <c r="K66" s="96"/>
      <c r="AN66" s="24"/>
    </row>
    <row r="67" spans="3:56" ht="2.25" customHeight="1" x14ac:dyDescent="0.25">
      <c r="C67" s="95"/>
      <c r="D67" s="134"/>
      <c r="E67" s="134"/>
      <c r="F67" s="134"/>
      <c r="G67" s="134"/>
      <c r="H67" s="134"/>
      <c r="I67" s="134"/>
      <c r="J67" s="134"/>
      <c r="K67" s="96"/>
      <c r="AB67" s="97"/>
      <c r="AC67" s="97"/>
      <c r="AN67" s="24"/>
    </row>
    <row r="68" spans="3:56" ht="12.75" customHeight="1" x14ac:dyDescent="0.25">
      <c r="C68" s="281" t="s">
        <v>93</v>
      </c>
      <c r="D68" s="282"/>
      <c r="E68" s="282"/>
      <c r="F68" s="282"/>
      <c r="G68" s="282"/>
      <c r="H68" s="282"/>
      <c r="I68" s="282"/>
      <c r="J68" s="282"/>
      <c r="K68" s="283" t="str">
        <f>VLOOKUP(I1,AS:BE,9,0)</f>
        <v>RIST</v>
      </c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0" t="s">
        <v>68</v>
      </c>
      <c r="W68" s="280"/>
      <c r="X68" s="280"/>
      <c r="Y68" s="61"/>
      <c r="AA68" s="61"/>
      <c r="AB68" s="61"/>
      <c r="AC68" s="61"/>
      <c r="AD68" s="61"/>
      <c r="AE68" s="61"/>
      <c r="AG68" s="135"/>
      <c r="AH68" s="135"/>
      <c r="AI68" s="135"/>
      <c r="AJ68" s="135"/>
      <c r="AK68" s="135"/>
      <c r="AL68" s="135"/>
      <c r="AM68" s="135"/>
      <c r="AN68" s="24"/>
    </row>
    <row r="69" spans="3:56" ht="3" customHeight="1" x14ac:dyDescent="0.25">
      <c r="C69" s="23"/>
      <c r="K69" s="96"/>
      <c r="AN69" s="24"/>
    </row>
    <row r="70" spans="3:56" ht="2.25" customHeight="1" x14ac:dyDescent="0.25">
      <c r="C70" s="23"/>
      <c r="K70" s="96"/>
      <c r="AB70" s="97"/>
      <c r="AC70" s="97"/>
      <c r="AN70" s="24"/>
    </row>
    <row r="71" spans="3:56" ht="12.75" customHeight="1" x14ac:dyDescent="0.25">
      <c r="C71" s="281" t="s">
        <v>94</v>
      </c>
      <c r="D71" s="282"/>
      <c r="E71" s="282"/>
      <c r="F71" s="282"/>
      <c r="G71" s="282"/>
      <c r="H71" s="282"/>
      <c r="I71" s="282"/>
      <c r="J71" s="282"/>
      <c r="K71" s="283" t="str">
        <f>VLOOKUP(I1,AS:BE,9,0)</f>
        <v>RIST</v>
      </c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0"/>
      <c r="W71" s="280"/>
      <c r="X71" s="280"/>
      <c r="AG71" s="140"/>
      <c r="AH71" s="140"/>
      <c r="AI71" s="140"/>
      <c r="AJ71" s="140"/>
      <c r="AK71" s="140"/>
      <c r="AL71" s="140"/>
      <c r="AM71" s="140"/>
      <c r="AN71" s="24"/>
    </row>
    <row r="72" spans="3:56" ht="2.25" customHeight="1" x14ac:dyDescent="0.25">
      <c r="C72" s="23"/>
      <c r="K72" s="96"/>
      <c r="AB72" s="97"/>
      <c r="AC72" s="97"/>
      <c r="AN72" s="24"/>
    </row>
    <row r="73" spans="3:56" ht="12.75" customHeight="1" x14ac:dyDescent="0.25">
      <c r="C73" s="281" t="s">
        <v>95</v>
      </c>
      <c r="D73" s="282"/>
      <c r="E73" s="282"/>
      <c r="F73" s="282"/>
      <c r="G73" s="282"/>
      <c r="H73" s="282"/>
      <c r="I73" s="282"/>
      <c r="J73" s="282"/>
      <c r="K73" s="283" t="str">
        <f>VLOOKUP(I1,AS:BE,9,0)</f>
        <v>RIST</v>
      </c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0" t="s">
        <v>71</v>
      </c>
      <c r="W73" s="280"/>
      <c r="X73" s="280"/>
      <c r="Y73" s="61"/>
      <c r="AA73" s="61"/>
      <c r="AB73" s="61"/>
      <c r="AC73" s="61"/>
      <c r="AD73" s="61"/>
      <c r="AE73" s="61"/>
      <c r="AG73" s="135"/>
      <c r="AH73" s="135"/>
      <c r="AI73" s="135"/>
      <c r="AJ73" s="135"/>
      <c r="AK73" s="135"/>
      <c r="AL73" s="135"/>
      <c r="AM73" s="135"/>
      <c r="AN73" s="24"/>
    </row>
    <row r="74" spans="3:56" ht="3" customHeight="1" x14ac:dyDescent="0.25">
      <c r="C74" s="25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26"/>
      <c r="AR74" s="19"/>
      <c r="AU74" s="84"/>
      <c r="AV74" s="85"/>
      <c r="AW74" s="85"/>
      <c r="AX74" s="85"/>
      <c r="AY74" s="85"/>
      <c r="AZ74" s="85"/>
      <c r="BA74" s="85"/>
      <c r="BB74" s="19"/>
      <c r="BC74" s="16"/>
    </row>
    <row r="75" spans="3:56" s="98" customFormat="1" x14ac:dyDescent="0.25">
      <c r="C75" s="98" t="s">
        <v>96</v>
      </c>
      <c r="AN75" s="99" t="s">
        <v>191</v>
      </c>
      <c r="AP75" s="100"/>
      <c r="AQ75" s="101"/>
      <c r="AR75" s="19"/>
      <c r="AS75" s="13"/>
      <c r="AT75" s="17"/>
      <c r="AU75" s="84"/>
      <c r="AV75" s="85"/>
      <c r="AW75" s="85"/>
      <c r="AX75" s="85"/>
      <c r="AY75" s="85"/>
      <c r="AZ75" s="85"/>
      <c r="BA75" s="85"/>
      <c r="BB75" s="19"/>
      <c r="BC75" s="16"/>
      <c r="BD75" s="13"/>
    </row>
    <row r="76" spans="3:56" x14ac:dyDescent="0.25">
      <c r="AR76" s="19"/>
      <c r="AU76" s="84"/>
      <c r="AV76" s="85"/>
      <c r="AW76" s="85"/>
      <c r="AX76" s="85"/>
      <c r="AY76" s="85"/>
      <c r="AZ76" s="85"/>
      <c r="BA76" s="85"/>
      <c r="BB76" s="19"/>
      <c r="BC76" s="16"/>
    </row>
    <row r="77" spans="3:56" x14ac:dyDescent="0.25">
      <c r="AR77" s="19"/>
      <c r="AU77" s="84"/>
      <c r="AV77" s="85"/>
      <c r="AW77" s="85"/>
      <c r="AX77" s="85"/>
      <c r="AY77" s="85"/>
      <c r="AZ77" s="85"/>
      <c r="BA77" s="85"/>
      <c r="BB77" s="19"/>
      <c r="BC77" s="16"/>
    </row>
    <row r="78" spans="3:56" x14ac:dyDescent="0.25">
      <c r="AR78" s="19"/>
      <c r="AU78" s="84"/>
      <c r="AV78" s="85"/>
      <c r="AW78" s="85"/>
      <c r="AX78" s="85"/>
      <c r="AY78" s="85"/>
      <c r="AZ78" s="85"/>
      <c r="BA78" s="85"/>
      <c r="BB78" s="19"/>
      <c r="BC78" s="16"/>
    </row>
    <row r="79" spans="3:56" x14ac:dyDescent="0.25">
      <c r="AR79" s="19"/>
      <c r="AU79" s="84"/>
      <c r="AV79" s="85"/>
      <c r="AW79" s="85"/>
      <c r="AX79" s="85"/>
      <c r="AY79" s="85"/>
      <c r="AZ79" s="85"/>
      <c r="BA79" s="85"/>
      <c r="BB79" s="19"/>
      <c r="BC79" s="16"/>
    </row>
    <row r="80" spans="3:56" x14ac:dyDescent="0.25">
      <c r="AR80" s="19"/>
      <c r="AU80" s="84"/>
      <c r="AV80" s="85"/>
      <c r="AW80" s="85"/>
      <c r="AX80" s="85"/>
      <c r="AY80" s="85"/>
      <c r="AZ80" s="85"/>
      <c r="BA80" s="85"/>
      <c r="BB80" s="19"/>
      <c r="BC80" s="16"/>
    </row>
    <row r="81" spans="44:55" x14ac:dyDescent="0.25">
      <c r="AR81" s="19"/>
      <c r="AU81" s="84"/>
      <c r="AV81" s="85"/>
      <c r="AW81" s="85"/>
      <c r="AX81" s="85"/>
      <c r="AY81" s="85"/>
      <c r="AZ81" s="85"/>
      <c r="BA81" s="85"/>
      <c r="BB81" s="19"/>
      <c r="BC81" s="16"/>
    </row>
    <row r="82" spans="44:55" x14ac:dyDescent="0.25">
      <c r="AR82" s="19"/>
      <c r="AU82" s="84"/>
      <c r="AV82" s="85"/>
      <c r="AW82" s="85"/>
      <c r="AX82" s="85"/>
      <c r="AY82" s="85"/>
      <c r="AZ82" s="85"/>
      <c r="BA82" s="85"/>
      <c r="BB82" s="19"/>
      <c r="BC82" s="16"/>
    </row>
    <row r="83" spans="44:55" x14ac:dyDescent="0.25">
      <c r="AR83" s="19"/>
      <c r="AU83" s="84"/>
      <c r="AV83" s="85"/>
      <c r="AW83" s="85"/>
      <c r="AX83" s="85"/>
      <c r="AY83" s="85"/>
      <c r="AZ83" s="85"/>
      <c r="BA83" s="85"/>
      <c r="BB83" s="19"/>
      <c r="BC83" s="16"/>
    </row>
    <row r="84" spans="44:55" x14ac:dyDescent="0.25">
      <c r="AR84" s="19"/>
      <c r="AU84" s="84"/>
      <c r="AV84" s="85"/>
      <c r="AW84" s="85"/>
      <c r="AX84" s="85"/>
      <c r="AY84" s="85"/>
      <c r="AZ84" s="85"/>
      <c r="BA84" s="85"/>
    </row>
    <row r="85" spans="44:55" x14ac:dyDescent="0.25">
      <c r="AR85" s="19"/>
      <c r="AU85" s="84"/>
      <c r="AV85" s="85"/>
      <c r="AW85" s="85"/>
      <c r="AX85" s="85"/>
      <c r="AY85" s="85"/>
      <c r="AZ85" s="85"/>
      <c r="BA85" s="85"/>
    </row>
    <row r="86" spans="44:55" x14ac:dyDescent="0.25">
      <c r="AR86" s="19"/>
      <c r="AU86" s="84"/>
      <c r="AV86" s="85"/>
      <c r="AW86" s="85"/>
      <c r="AX86" s="85"/>
      <c r="AY86" s="85"/>
      <c r="AZ86" s="85"/>
      <c r="BA86" s="85"/>
    </row>
    <row r="87" spans="44:55" x14ac:dyDescent="0.25">
      <c r="AR87" s="19"/>
      <c r="AU87" s="84"/>
      <c r="AV87" s="85"/>
      <c r="AW87" s="85"/>
      <c r="AX87" s="85"/>
      <c r="AY87" s="85"/>
      <c r="AZ87" s="85"/>
      <c r="BA87" s="85"/>
    </row>
    <row r="101" spans="44:56" x14ac:dyDescent="0.25">
      <c r="AR101" s="19"/>
      <c r="AT101" s="20"/>
    </row>
    <row r="102" spans="44:56" x14ac:dyDescent="0.25">
      <c r="AR102" s="19"/>
      <c r="AT102" s="20"/>
    </row>
    <row r="103" spans="44:56" x14ac:dyDescent="0.25">
      <c r="AR103" s="19" t="s">
        <v>97</v>
      </c>
      <c r="AS103" s="13" t="s">
        <v>98</v>
      </c>
      <c r="AT103" s="17" t="s">
        <v>22</v>
      </c>
      <c r="AU103" s="19" t="s">
        <v>23</v>
      </c>
      <c r="AV103" s="13" t="s">
        <v>24</v>
      </c>
      <c r="AW103" s="13" t="s">
        <v>28</v>
      </c>
      <c r="AX103" s="13" t="s">
        <v>34</v>
      </c>
      <c r="AY103" s="13" t="s">
        <v>99</v>
      </c>
      <c r="AZ103" s="13" t="s">
        <v>100</v>
      </c>
      <c r="BA103" s="13" t="s">
        <v>101</v>
      </c>
      <c r="BB103" s="13" t="s">
        <v>102</v>
      </c>
      <c r="BC103" s="13" t="s">
        <v>103</v>
      </c>
      <c r="BD103" s="13" t="s">
        <v>104</v>
      </c>
    </row>
    <row r="104" spans="44:56" x14ac:dyDescent="0.25">
      <c r="AR104" s="19" t="str">
        <f>'M14 Version 4'!A18</f>
        <v>M14-1</v>
      </c>
      <c r="AS104" s="13">
        <f>'M14 Version 4'!D18</f>
        <v>1</v>
      </c>
      <c r="AT104" s="105" t="str">
        <f>'M14 Version 4'!F18</f>
        <v>A</v>
      </c>
      <c r="AU104" s="84" t="str">
        <f>'M14 Version 4'!I18</f>
        <v>10:00</v>
      </c>
      <c r="AV104" s="85">
        <f>'M14 Version 4'!L18</f>
        <v>1</v>
      </c>
      <c r="AW104" s="85" t="str">
        <f>'M14 Version 4'!N18</f>
        <v>BGW</v>
      </c>
      <c r="AX104" s="85" t="str">
        <f>'M14 Version 4'!R18</f>
        <v>SCAL</v>
      </c>
      <c r="AY104" s="85" t="str">
        <f>'M14 Version 4'!AB18</f>
        <v>BWB</v>
      </c>
      <c r="AZ104" s="85" t="str">
        <f>'M14 Version 4'!AF18</f>
        <v>ATSV</v>
      </c>
      <c r="BA104" s="85" t="str">
        <f>'M14 Version 4'!AK18</f>
        <v>RIST</v>
      </c>
      <c r="BB104" s="19" t="str">
        <f t="shared" ref="BB104" si="0">AR104</f>
        <v>M14-1</v>
      </c>
      <c r="BC104" s="16">
        <v>46193</v>
      </c>
      <c r="BD104" s="13" t="str">
        <f>IF(OR(AV104=3,AV104=4),"PEPE1 / Feld ","PEPE2 / Feld ")</f>
        <v xml:space="preserve">PEPE2 / Feld </v>
      </c>
    </row>
    <row r="105" spans="44:56" x14ac:dyDescent="0.25">
      <c r="AR105" s="19" t="str">
        <f>'M14 Version 4'!A19</f>
        <v>M14-1</v>
      </c>
      <c r="AS105" s="13">
        <f>'M14 Version 4'!D19</f>
        <v>2</v>
      </c>
      <c r="AT105" s="140" t="str">
        <f>'M14 Version 4'!F19</f>
        <v>A</v>
      </c>
      <c r="AU105" s="84" t="str">
        <f>'M14 Version 4'!I19</f>
        <v>10:00</v>
      </c>
      <c r="AV105" s="85">
        <f>'M14 Version 4'!L19</f>
        <v>2</v>
      </c>
      <c r="AW105" s="85" t="str">
        <f>'M14 Version 4'!N19</f>
        <v>ALTO</v>
      </c>
      <c r="AX105" s="85" t="str">
        <f>'M14 Version 4'!R19</f>
        <v>TURA</v>
      </c>
      <c r="AY105" s="85" t="str">
        <f>'M14 Version 4'!AB19</f>
        <v>MTVL</v>
      </c>
      <c r="AZ105" s="85" t="str">
        <f>'M14 Version 4'!AF19</f>
        <v>BSV</v>
      </c>
      <c r="BA105" s="85" t="str">
        <f>'M14 Version 4'!AK19</f>
        <v>MTVL</v>
      </c>
      <c r="BB105" s="19" t="str">
        <f t="shared" ref="BB105:BB139" si="1">AR105</f>
        <v>M14-1</v>
      </c>
      <c r="BC105" s="16">
        <v>46193</v>
      </c>
      <c r="BD105" s="13" t="str">
        <f t="shared" ref="BD105:BD139" si="2">IF(OR(AV105=3,AV105=4),"PEPE1 / Feld ","PEPE2 / Feld ")</f>
        <v xml:space="preserve">PEPE2 / Feld </v>
      </c>
    </row>
    <row r="106" spans="44:56" x14ac:dyDescent="0.25">
      <c r="AR106" s="19" t="str">
        <f>'M14 Version 4'!A20</f>
        <v>M14-1</v>
      </c>
      <c r="AS106" s="13">
        <f>'M14 Version 4'!D20</f>
        <v>3</v>
      </c>
      <c r="AT106" s="140" t="str">
        <f>'M14 Version 4'!F20</f>
        <v>C</v>
      </c>
      <c r="AU106" s="84" t="str">
        <f>'M14 Version 4'!I20</f>
        <v>10:00</v>
      </c>
      <c r="AV106" s="85">
        <f>'M14 Version 4'!L20</f>
        <v>3</v>
      </c>
      <c r="AW106" s="85" t="str">
        <f>'M14 Version 4'!N20</f>
        <v>BCH</v>
      </c>
      <c r="AX106" s="85" t="str">
        <f>'M14 Version 4'!R20</f>
        <v>HAPI</v>
      </c>
      <c r="AY106" s="85" t="str">
        <f>'M14 Version 4'!AB20</f>
        <v>ALTO</v>
      </c>
      <c r="AZ106" s="85" t="str">
        <f>'M14 Version 4'!AF20</f>
        <v>TURA</v>
      </c>
      <c r="BA106" s="85" t="str">
        <f>'M14 Version 4'!AK20</f>
        <v>OTT</v>
      </c>
      <c r="BB106" s="19" t="str">
        <f t="shared" si="1"/>
        <v>M14-1</v>
      </c>
      <c r="BC106" s="16">
        <v>46193</v>
      </c>
      <c r="BD106" s="13" t="str">
        <f t="shared" si="2"/>
        <v xml:space="preserve">PEPE1 / Feld </v>
      </c>
    </row>
    <row r="107" spans="44:56" x14ac:dyDescent="0.25">
      <c r="AR107" s="19" t="str">
        <f>'M14 Version 4'!A21</f>
        <v>M14-1</v>
      </c>
      <c r="AS107" s="13">
        <f>'M14 Version 4'!D21</f>
        <v>4</v>
      </c>
      <c r="AT107" s="140" t="str">
        <f>'M14 Version 4'!F21</f>
        <v>C</v>
      </c>
      <c r="AU107" s="84" t="str">
        <f>'M14 Version 4'!I21</f>
        <v>10:50</v>
      </c>
      <c r="AV107" s="85">
        <f>'M14 Version 4'!L21</f>
        <v>1</v>
      </c>
      <c r="AW107" s="85" t="str">
        <f>'M14 Version 4'!N21</f>
        <v>RIST</v>
      </c>
      <c r="AX107" s="85" t="str">
        <f>'M14 Version 4'!R21</f>
        <v>BWB</v>
      </c>
      <c r="AY107" s="85" t="str">
        <f>'M14 Version 4'!AB21</f>
        <v>TURA</v>
      </c>
      <c r="AZ107" s="85" t="str">
        <f>'M14 Version 4'!AF21</f>
        <v>MTVL</v>
      </c>
      <c r="BA107" s="85" t="str">
        <f>'M14 Version 4'!AK21</f>
        <v>SCAL</v>
      </c>
      <c r="BB107" s="19" t="str">
        <f t="shared" si="1"/>
        <v>M14-1</v>
      </c>
      <c r="BC107" s="16">
        <v>46193</v>
      </c>
      <c r="BD107" s="13" t="str">
        <f t="shared" si="2"/>
        <v xml:space="preserve">PEPE2 / Feld </v>
      </c>
    </row>
    <row r="108" spans="44:56" x14ac:dyDescent="0.25">
      <c r="AR108" s="19" t="str">
        <f>'M14 Version 4'!A22</f>
        <v>M14-1</v>
      </c>
      <c r="AS108" s="13">
        <f>'M14 Version 4'!D22</f>
        <v>5</v>
      </c>
      <c r="AT108" s="140" t="str">
        <f>'M14 Version 4'!F22</f>
        <v>B</v>
      </c>
      <c r="AU108" s="84" t="str">
        <f>'M14 Version 4'!I22</f>
        <v>10:50</v>
      </c>
      <c r="AV108" s="85">
        <f>'M14 Version 4'!L22</f>
        <v>2</v>
      </c>
      <c r="AW108" s="85" t="str">
        <f>'M14 Version 4'!N22</f>
        <v>NTSV</v>
      </c>
      <c r="AX108" s="85" t="str">
        <f>'M14 Version 4'!R22</f>
        <v>BSV</v>
      </c>
      <c r="AY108" s="85" t="str">
        <f>'M14 Version 4'!AB22</f>
        <v>ALTO</v>
      </c>
      <c r="AZ108" s="85" t="str">
        <f>'M14 Version 4'!AF22</f>
        <v>BWB</v>
      </c>
      <c r="BA108" s="85" t="str">
        <f>'M14 Version 4'!AK22</f>
        <v>TURA</v>
      </c>
      <c r="BB108" s="19" t="str">
        <f t="shared" si="1"/>
        <v>M14-1</v>
      </c>
      <c r="BC108" s="16">
        <v>46193</v>
      </c>
      <c r="BD108" s="13" t="str">
        <f t="shared" si="2"/>
        <v xml:space="preserve">PEPE2 / Feld </v>
      </c>
    </row>
    <row r="109" spans="44:56" x14ac:dyDescent="0.25">
      <c r="AR109" s="19" t="str">
        <f>'M14 Version 4'!A23</f>
        <v>M14-1</v>
      </c>
      <c r="AS109" s="13">
        <f>'M14 Version 4'!D23</f>
        <v>6</v>
      </c>
      <c r="AT109" s="140" t="str">
        <f>'M14 Version 4'!F23</f>
        <v>B</v>
      </c>
      <c r="AU109" s="84" t="str">
        <f>'M14 Version 4'!I23</f>
        <v>10:50</v>
      </c>
      <c r="AV109" s="85">
        <f>'M14 Version 4'!L23</f>
        <v>3</v>
      </c>
      <c r="AW109" s="85" t="str">
        <f>'M14 Version 4'!N23</f>
        <v>OTT</v>
      </c>
      <c r="AX109" s="85" t="str">
        <f>'M14 Version 4'!R23</f>
        <v>MTVL</v>
      </c>
      <c r="AY109" s="85" t="str">
        <f>'M14 Version 4'!AB23</f>
        <v>BSV</v>
      </c>
      <c r="AZ109" s="85" t="str">
        <f>'M14 Version 4'!AF23</f>
        <v>ATSV</v>
      </c>
      <c r="BA109" s="85" t="str">
        <f>'M14 Version 4'!AK23</f>
        <v>BGW</v>
      </c>
      <c r="BB109" s="19" t="str">
        <f t="shared" si="1"/>
        <v>M14-1</v>
      </c>
      <c r="BC109" s="16">
        <v>46193</v>
      </c>
      <c r="BD109" s="13" t="str">
        <f t="shared" si="2"/>
        <v xml:space="preserve">PEPE1 / Feld </v>
      </c>
    </row>
    <row r="110" spans="44:56" x14ac:dyDescent="0.25">
      <c r="AR110" s="19" t="str">
        <f>'M14 Version 4'!A27</f>
        <v>M14-1</v>
      </c>
      <c r="AS110" s="13">
        <f>'M14 Version 4'!D27</f>
        <v>7</v>
      </c>
      <c r="AT110" s="140" t="str">
        <f>'M14 Version 4'!F27</f>
        <v>A</v>
      </c>
      <c r="AU110" s="84" t="str">
        <f>'M14 Version 4'!I27</f>
        <v>11:40</v>
      </c>
      <c r="AV110" s="85">
        <f>'M14 Version 4'!L27</f>
        <v>1</v>
      </c>
      <c r="AW110" s="85" t="str">
        <f>'M14 Version 4'!N27</f>
        <v>TOWE</v>
      </c>
      <c r="AX110" s="85" t="str">
        <f>'M14 Version 4'!R27</f>
        <v>ALTO</v>
      </c>
      <c r="AY110" s="85" t="str">
        <f>'M14 Version 4'!AB27</f>
        <v>BWB</v>
      </c>
      <c r="AZ110" s="85" t="str">
        <f>'M14 Version 4'!AF27</f>
        <v>TURA</v>
      </c>
      <c r="BA110" s="85" t="str">
        <f>'M14 Version 4'!AK27</f>
        <v>BWB</v>
      </c>
      <c r="BB110" s="19" t="str">
        <f t="shared" si="1"/>
        <v>M14-1</v>
      </c>
      <c r="BC110" s="16">
        <v>46193</v>
      </c>
      <c r="BD110" s="13" t="str">
        <f t="shared" si="2"/>
        <v xml:space="preserve">PEPE2 / Feld </v>
      </c>
    </row>
    <row r="111" spans="44:56" x14ac:dyDescent="0.25">
      <c r="AR111" s="19" t="str">
        <f>'M14 Version 4'!A28</f>
        <v>M14-1</v>
      </c>
      <c r="AS111" s="13">
        <f>'M14 Version 4'!D28</f>
        <v>8</v>
      </c>
      <c r="AT111" s="140" t="str">
        <f>'M14 Version 4'!F28</f>
        <v>C</v>
      </c>
      <c r="AU111" s="84" t="str">
        <f>'M14 Version 4'!I28</f>
        <v>11:40</v>
      </c>
      <c r="AV111" s="85">
        <f>'M14 Version 4'!L28</f>
        <v>2</v>
      </c>
      <c r="AW111" s="85" t="str">
        <f>'M14 Version 4'!N28</f>
        <v>RIST</v>
      </c>
      <c r="AX111" s="85" t="str">
        <f>'M14 Version 4'!R28</f>
        <v>HAHI</v>
      </c>
      <c r="AY111" s="85" t="str">
        <f>'M14 Version 4'!AB28</f>
        <v>MTVL</v>
      </c>
      <c r="AZ111" s="85" t="str">
        <f>'M14 Version 4'!AF28</f>
        <v>ALTO</v>
      </c>
      <c r="BA111" s="85" t="str">
        <f>'M14 Version 4'!AK28</f>
        <v>NTSV</v>
      </c>
      <c r="BB111" s="19" t="str">
        <f t="shared" si="1"/>
        <v>M14-1</v>
      </c>
      <c r="BC111" s="16">
        <v>46193</v>
      </c>
      <c r="BD111" s="13" t="str">
        <f t="shared" si="2"/>
        <v xml:space="preserve">PEPE2 / Feld </v>
      </c>
    </row>
    <row r="112" spans="44:56" x14ac:dyDescent="0.25">
      <c r="AR112" s="19" t="str">
        <f>'M14 Version 4'!A29</f>
        <v>M14-1</v>
      </c>
      <c r="AS112" s="13">
        <f>'M14 Version 4'!D29</f>
        <v>9</v>
      </c>
      <c r="AT112" s="140" t="str">
        <f>'M14 Version 4'!F29</f>
        <v>A</v>
      </c>
      <c r="AU112" s="84" t="str">
        <f>'M14 Version 4'!I29</f>
        <v>11:40</v>
      </c>
      <c r="AV112" s="85">
        <f>'M14 Version 4'!L29</f>
        <v>3</v>
      </c>
      <c r="AW112" s="85" t="str">
        <f>'M14 Version 4'!N29</f>
        <v>BGW</v>
      </c>
      <c r="AX112" s="85" t="str">
        <f>'M14 Version 4'!R29</f>
        <v>TURA</v>
      </c>
      <c r="AY112" s="85" t="str">
        <f>'M14 Version 4'!AB29</f>
        <v>ATSV</v>
      </c>
      <c r="AZ112" s="85" t="str">
        <f>'M14 Version 4'!AF29</f>
        <v>BSV</v>
      </c>
      <c r="BA112" s="85" t="str">
        <f>'M14 Version 4'!AK29</f>
        <v>BSV</v>
      </c>
      <c r="BB112" s="19" t="str">
        <f t="shared" si="1"/>
        <v>M14-1</v>
      </c>
      <c r="BC112" s="16">
        <v>46193</v>
      </c>
      <c r="BD112" s="13" t="str">
        <f t="shared" si="2"/>
        <v xml:space="preserve">PEPE1 / Feld </v>
      </c>
    </row>
    <row r="113" spans="44:56" x14ac:dyDescent="0.25">
      <c r="AR113" s="19" t="str">
        <f>'M14 Version 4'!A30</f>
        <v>M14-1</v>
      </c>
      <c r="AS113" s="13">
        <f>'M14 Version 4'!D30</f>
        <v>10</v>
      </c>
      <c r="AT113" s="140" t="str">
        <f>'M14 Version 4'!F30</f>
        <v>C</v>
      </c>
      <c r="AU113" s="84" t="str">
        <f>'M14 Version 4'!I30</f>
        <v>12:30</v>
      </c>
      <c r="AV113" s="85">
        <f>'M14 Version 4'!L30</f>
        <v>1</v>
      </c>
      <c r="AW113" s="85" t="str">
        <f>'M14 Version 4'!N30</f>
        <v>HAPI</v>
      </c>
      <c r="AX113" s="85" t="str">
        <f>'M14 Version 4'!R30</f>
        <v>BWB</v>
      </c>
      <c r="AY113" s="85" t="str">
        <f>'M14 Version 4'!AB30</f>
        <v>BSV</v>
      </c>
      <c r="AZ113" s="85" t="str">
        <f>'M14 Version 4'!AF30</f>
        <v>MTVL</v>
      </c>
      <c r="BA113" s="85" t="str">
        <f>'M14 Version 4'!AK30</f>
        <v>ALTO</v>
      </c>
      <c r="BB113" s="19" t="str">
        <f t="shared" si="1"/>
        <v>M14-1</v>
      </c>
      <c r="BC113" s="16">
        <v>46193</v>
      </c>
      <c r="BD113" s="13" t="str">
        <f t="shared" si="2"/>
        <v xml:space="preserve">PEPE2 / Feld </v>
      </c>
    </row>
    <row r="114" spans="44:56" x14ac:dyDescent="0.25">
      <c r="AR114" s="19" t="str">
        <f>'M14 Version 4'!A31</f>
        <v>M14-1</v>
      </c>
      <c r="AS114" s="13">
        <f>'M14 Version 4'!D31</f>
        <v>11</v>
      </c>
      <c r="AT114" s="140" t="str">
        <f>'M14 Version 4'!F31</f>
        <v>B</v>
      </c>
      <c r="AU114" s="84" t="str">
        <f>'M14 Version 4'!I31</f>
        <v>12:30</v>
      </c>
      <c r="AV114" s="85">
        <f>'M14 Version 4'!L31</f>
        <v>2</v>
      </c>
      <c r="AW114" s="85" t="str">
        <f>'M14 Version 4'!N31</f>
        <v>MTVL</v>
      </c>
      <c r="AX114" s="85" t="str">
        <f>'M14 Version 4'!R31</f>
        <v>NTSV</v>
      </c>
      <c r="AY114" s="85" t="str">
        <f>'M14 Version 4'!AB31</f>
        <v>ALTO</v>
      </c>
      <c r="AZ114" s="85" t="str">
        <f>'M14 Version 4'!AF31</f>
        <v>BWB</v>
      </c>
      <c r="BA114" s="85" t="str">
        <f>'M14 Version 4'!AK31</f>
        <v>HAHI</v>
      </c>
      <c r="BB114" s="19" t="str">
        <f t="shared" si="1"/>
        <v>M14-1</v>
      </c>
      <c r="BC114" s="16">
        <v>46193</v>
      </c>
      <c r="BD114" s="13" t="str">
        <f t="shared" si="2"/>
        <v xml:space="preserve">PEPE2 / Feld </v>
      </c>
    </row>
    <row r="115" spans="44:56" x14ac:dyDescent="0.25">
      <c r="AR115" s="19" t="str">
        <f>'M14 Version 4'!A32</f>
        <v>M14-1</v>
      </c>
      <c r="AS115" s="13">
        <f>'M14 Version 4'!D32</f>
        <v>12</v>
      </c>
      <c r="AT115" s="140" t="str">
        <f>'M14 Version 4'!F32</f>
        <v>B</v>
      </c>
      <c r="AU115" s="84" t="str">
        <f>'M14 Version 4'!I32</f>
        <v>12:30</v>
      </c>
      <c r="AV115" s="85">
        <f>'M14 Version 4'!L32</f>
        <v>3</v>
      </c>
      <c r="AW115" s="85" t="str">
        <f>'M14 Version 4'!N32</f>
        <v>OTT</v>
      </c>
      <c r="AX115" s="85" t="str">
        <f>'M14 Version 4'!R32</f>
        <v>ETV2</v>
      </c>
      <c r="AY115" s="85" t="str">
        <f>'M14 Version 4'!AB32</f>
        <v>TURA</v>
      </c>
      <c r="AZ115" s="85" t="str">
        <f>'M14 Version 4'!AF32</f>
        <v>ATSV</v>
      </c>
      <c r="BA115" s="85" t="str">
        <f>'M14 Version 4'!AK32</f>
        <v>TURA</v>
      </c>
      <c r="BB115" s="19" t="str">
        <f t="shared" si="1"/>
        <v>M14-1</v>
      </c>
      <c r="BC115" s="16">
        <v>46193</v>
      </c>
      <c r="BD115" s="13" t="str">
        <f t="shared" si="2"/>
        <v xml:space="preserve">PEPE1 / Feld </v>
      </c>
    </row>
    <row r="116" spans="44:56" x14ac:dyDescent="0.25">
      <c r="AR116" s="19" t="str">
        <f>'M14 Version 4'!A36</f>
        <v>M14-1</v>
      </c>
      <c r="AS116" s="13">
        <f>'M14 Version 4'!D36</f>
        <v>13</v>
      </c>
      <c r="AT116" s="140" t="str">
        <f>'M14 Version 4'!F36</f>
        <v>D</v>
      </c>
      <c r="AU116" s="84" t="str">
        <f>'M14 Version 4'!I36</f>
        <v>13:20</v>
      </c>
      <c r="AV116" s="85">
        <f>'M14 Version 4'!L36</f>
        <v>1</v>
      </c>
      <c r="AW116" s="85" t="str">
        <f>'M14 Version 4'!N36</f>
        <v>ETV1</v>
      </c>
      <c r="AX116" s="85" t="str">
        <f>'M14 Version 4'!R36</f>
        <v>ATSV</v>
      </c>
      <c r="AY116" s="85" t="str">
        <f>'M14 Version 4'!AB36</f>
        <v>HAPI</v>
      </c>
      <c r="AZ116" s="85" t="str">
        <f>'M14 Version 4'!AF36</f>
        <v>RIST</v>
      </c>
      <c r="BA116" s="85" t="str">
        <f>'M14 Version 4'!AK36</f>
        <v>BWB</v>
      </c>
      <c r="BB116" s="19" t="str">
        <f t="shared" si="1"/>
        <v>M14-1</v>
      </c>
      <c r="BC116" s="16">
        <v>46193</v>
      </c>
      <c r="BD116" s="13" t="str">
        <f t="shared" si="2"/>
        <v xml:space="preserve">PEPE2 / Feld </v>
      </c>
    </row>
    <row r="117" spans="44:56" x14ac:dyDescent="0.25">
      <c r="AR117" s="19" t="str">
        <f>'M14 Version 4'!A37</f>
        <v>M14-1</v>
      </c>
      <c r="AS117" s="13">
        <f>'M14 Version 4'!D37</f>
        <v>14</v>
      </c>
      <c r="AT117" s="140" t="str">
        <f>'M14 Version 4'!F37</f>
        <v>D</v>
      </c>
      <c r="AU117" s="84" t="str">
        <f>'M14 Version 4'!I37</f>
        <v>13:20</v>
      </c>
      <c r="AV117" s="85">
        <f>'M14 Version 4'!L37</f>
        <v>2</v>
      </c>
      <c r="AW117" s="85" t="str">
        <f>'M14 Version 4'!N37</f>
        <v>TSGB</v>
      </c>
      <c r="AX117" s="85" t="str">
        <f>'M14 Version 4'!R37</f>
        <v>WSV</v>
      </c>
      <c r="AY117" s="85" t="str">
        <f>'M14 Version 4'!AB37</f>
        <v>SCAL</v>
      </c>
      <c r="AZ117" s="85" t="str">
        <f>'M14 Version 4'!AF37</f>
        <v>NTSV</v>
      </c>
      <c r="BA117" s="85" t="str">
        <f>'M14 Version 4'!AK37</f>
        <v>MTVL</v>
      </c>
      <c r="BB117" s="19" t="str">
        <f t="shared" si="1"/>
        <v>M14-1</v>
      </c>
      <c r="BC117" s="16">
        <v>46193</v>
      </c>
      <c r="BD117" s="13" t="str">
        <f t="shared" si="2"/>
        <v xml:space="preserve">PEPE2 / Feld </v>
      </c>
    </row>
    <row r="118" spans="44:56" x14ac:dyDescent="0.25">
      <c r="AR118" s="19" t="str">
        <f>'M14 Version 4'!A38</f>
        <v>M14-1</v>
      </c>
      <c r="AS118" s="13">
        <f>'M14 Version 4'!D38</f>
        <v>15</v>
      </c>
      <c r="AT118" s="140" t="str">
        <f>'M14 Version 4'!F38</f>
        <v>A</v>
      </c>
      <c r="AU118" s="84" t="str">
        <f>'M14 Version 4'!I38</f>
        <v>13:20</v>
      </c>
      <c r="AV118" s="85">
        <f>'M14 Version 4'!L38</f>
        <v>3</v>
      </c>
      <c r="AW118" s="85" t="str">
        <f>'M14 Version 4'!N38</f>
        <v>SCAL</v>
      </c>
      <c r="AX118" s="85" t="str">
        <f>'M14 Version 4'!R38</f>
        <v>TOWE</v>
      </c>
      <c r="AY118" s="85" t="str">
        <f>'M14 Version 4'!AB38</f>
        <v>TSGB</v>
      </c>
      <c r="AZ118" s="85" t="str">
        <f>'M14 Version 4'!AF38</f>
        <v>ETV</v>
      </c>
      <c r="BA118" s="85" t="str">
        <f>'M14 Version 4'!AK38</f>
        <v>NTSV</v>
      </c>
      <c r="BB118" s="19" t="str">
        <f t="shared" si="1"/>
        <v>M14-1</v>
      </c>
      <c r="BC118" s="16">
        <v>46193</v>
      </c>
      <c r="BD118" s="13" t="str">
        <f t="shared" si="2"/>
        <v xml:space="preserve">PEPE1 / Feld </v>
      </c>
    </row>
    <row r="119" spans="44:56" x14ac:dyDescent="0.25">
      <c r="AR119" s="19" t="str">
        <f>'M14 Version 4'!A39</f>
        <v>M14-1</v>
      </c>
      <c r="AS119" s="13">
        <f>'M14 Version 4'!D39</f>
        <v>16</v>
      </c>
      <c r="AT119" s="140" t="str">
        <f>'M14 Version 4'!F39</f>
        <v>A</v>
      </c>
      <c r="AU119" s="84" t="str">
        <f>'M14 Version 4'!I39</f>
        <v>14:10</v>
      </c>
      <c r="AV119" s="85">
        <f>'M14 Version 4'!L39</f>
        <v>1</v>
      </c>
      <c r="AW119" s="85" t="str">
        <f>'M14 Version 4'!N39</f>
        <v>ALTO</v>
      </c>
      <c r="AX119" s="85" t="str">
        <f>'M14 Version 4'!R39</f>
        <v>BGW</v>
      </c>
      <c r="AY119" s="85" t="str">
        <f>'M14 Version 4'!AB39</f>
        <v>ETV</v>
      </c>
      <c r="AZ119" s="85" t="str">
        <f>'M14 Version 4'!AF39</f>
        <v>HAPI</v>
      </c>
      <c r="BA119" s="85" t="str">
        <f>'M14 Version 4'!AK39</f>
        <v>ATSV</v>
      </c>
      <c r="BB119" s="19" t="str">
        <f t="shared" si="1"/>
        <v>M14-1</v>
      </c>
      <c r="BC119" s="16">
        <v>46193</v>
      </c>
      <c r="BD119" s="13" t="str">
        <f t="shared" si="2"/>
        <v xml:space="preserve">PEPE2 / Feld </v>
      </c>
    </row>
    <row r="120" spans="44:56" x14ac:dyDescent="0.25">
      <c r="AR120" s="19" t="str">
        <f>'M14 Version 4'!A40</f>
        <v>M14-1</v>
      </c>
      <c r="AS120" s="13">
        <f>'M14 Version 4'!D40</f>
        <v>17</v>
      </c>
      <c r="AT120" s="140" t="str">
        <f>'M14 Version 4'!F40</f>
        <v>C</v>
      </c>
      <c r="AU120" s="84" t="str">
        <f>'M14 Version 4'!I40</f>
        <v>14:10</v>
      </c>
      <c r="AV120" s="85">
        <f>'M14 Version 4'!L40</f>
        <v>2</v>
      </c>
      <c r="AW120" s="85" t="str">
        <f>'M14 Version 4'!N40</f>
        <v>HAHI</v>
      </c>
      <c r="AX120" s="85" t="str">
        <f>'M14 Version 4'!R40</f>
        <v>BCH</v>
      </c>
      <c r="AY120" s="85" t="str">
        <f>'M14 Version 4'!AB40</f>
        <v>TOWE</v>
      </c>
      <c r="AZ120" s="85" t="str">
        <f>'M14 Version 4'!AF40</f>
        <v>SCAL</v>
      </c>
      <c r="BA120" s="85" t="str">
        <f>'M14 Version 4'!AK40</f>
        <v>WSV</v>
      </c>
      <c r="BB120" s="19" t="str">
        <f t="shared" si="1"/>
        <v>M14-1</v>
      </c>
      <c r="BC120" s="16">
        <v>46193</v>
      </c>
      <c r="BD120" s="13" t="str">
        <f t="shared" si="2"/>
        <v xml:space="preserve">PEPE2 / Feld </v>
      </c>
    </row>
    <row r="121" spans="44:56" x14ac:dyDescent="0.25">
      <c r="AR121" s="19" t="str">
        <f>'M14 Version 4'!A41</f>
        <v>M14-1</v>
      </c>
      <c r="AS121" s="13">
        <f>'M14 Version 4'!D41</f>
        <v>18</v>
      </c>
      <c r="AT121" s="140" t="str">
        <f>'M14 Version 4'!F41</f>
        <v>C</v>
      </c>
      <c r="AU121" s="84" t="str">
        <f>'M14 Version 4'!I41</f>
        <v>14:10</v>
      </c>
      <c r="AV121" s="85">
        <f>'M14 Version 4'!L41</f>
        <v>3</v>
      </c>
      <c r="AW121" s="85" t="str">
        <f>'M14 Version 4'!N41</f>
        <v>HAPI</v>
      </c>
      <c r="AX121" s="85" t="str">
        <f>'M14 Version 4'!R41</f>
        <v>RIST</v>
      </c>
      <c r="AY121" s="85" t="str">
        <f>'M14 Version 4'!AB41</f>
        <v>TSGB</v>
      </c>
      <c r="AZ121" s="85" t="str">
        <f>'M14 Version 4'!AF41</f>
        <v>NTSV</v>
      </c>
      <c r="BA121" s="85" t="str">
        <f>'M14 Version 4'!AK41</f>
        <v>TOWE</v>
      </c>
      <c r="BB121" s="19" t="str">
        <f t="shared" si="1"/>
        <v>M14-1</v>
      </c>
      <c r="BC121" s="16">
        <v>46193</v>
      </c>
      <c r="BD121" s="13" t="str">
        <f t="shared" si="2"/>
        <v xml:space="preserve">PEPE1 / Feld </v>
      </c>
    </row>
    <row r="122" spans="44:56" x14ac:dyDescent="0.25">
      <c r="AR122" s="19" t="str">
        <f>'M14 Version 4'!A45</f>
        <v>M14-1</v>
      </c>
      <c r="AS122" s="13">
        <f>'M14 Version 4'!D45</f>
        <v>19</v>
      </c>
      <c r="AT122" s="140" t="str">
        <f>'M14 Version 4'!F45</f>
        <v>B</v>
      </c>
      <c r="AU122" s="84" t="str">
        <f>'M14 Version 4'!I45</f>
        <v>15:00</v>
      </c>
      <c r="AV122" s="85">
        <f>'M14 Version 4'!L45</f>
        <v>1</v>
      </c>
      <c r="AW122" s="85" t="str">
        <f>'M14 Version 4'!N45</f>
        <v>BSV</v>
      </c>
      <c r="AX122" s="85" t="str">
        <f>'M14 Version 4'!R45</f>
        <v>OTT</v>
      </c>
      <c r="AY122" s="85" t="str">
        <f>'M14 Version 4'!AB45</f>
        <v>HAPI</v>
      </c>
      <c r="AZ122" s="85" t="str">
        <f>'M14 Version 4'!AF45</f>
        <v>ETV</v>
      </c>
      <c r="BA122" s="85" t="str">
        <f>'M14 Version 4'!AK45</f>
        <v>TSGB</v>
      </c>
      <c r="BB122" s="19" t="str">
        <f t="shared" si="1"/>
        <v>M14-1</v>
      </c>
      <c r="BC122" s="16">
        <v>46193</v>
      </c>
      <c r="BD122" s="13" t="str">
        <f t="shared" si="2"/>
        <v xml:space="preserve">PEPE2 / Feld </v>
      </c>
    </row>
    <row r="123" spans="44:56" x14ac:dyDescent="0.25">
      <c r="AR123" s="19" t="str">
        <f>'M14 Version 4'!A46</f>
        <v>M14-1</v>
      </c>
      <c r="AS123" s="13">
        <f>'M14 Version 4'!D46</f>
        <v>20</v>
      </c>
      <c r="AT123" s="140" t="str">
        <f>'M14 Version 4'!F46</f>
        <v>B</v>
      </c>
      <c r="AU123" s="84" t="str">
        <f>'M14 Version 4'!I46</f>
        <v>15:00</v>
      </c>
      <c r="AV123" s="85">
        <f>'M14 Version 4'!L46</f>
        <v>2</v>
      </c>
      <c r="AW123" s="85" t="str">
        <f>'M14 Version 4'!N46</f>
        <v>MTVL</v>
      </c>
      <c r="AX123" s="85" t="str">
        <f>'M14 Version 4'!R46</f>
        <v>ETV2</v>
      </c>
      <c r="AY123" s="85" t="str">
        <f>'M14 Version 4'!AB46</f>
        <v>SCAL</v>
      </c>
      <c r="AZ123" s="85" t="str">
        <f>'M14 Version 4'!AF46</f>
        <v>RIST</v>
      </c>
      <c r="BA123" s="85" t="str">
        <f>'M14 Version 4'!AK46</f>
        <v>BCH</v>
      </c>
      <c r="BB123" s="19" t="str">
        <f t="shared" si="1"/>
        <v>M14-1</v>
      </c>
      <c r="BC123" s="16">
        <v>46193</v>
      </c>
      <c r="BD123" s="13" t="str">
        <f t="shared" si="2"/>
        <v xml:space="preserve">PEPE2 / Feld </v>
      </c>
    </row>
    <row r="124" spans="44:56" x14ac:dyDescent="0.25">
      <c r="AR124" s="19" t="str">
        <f>'M14 Version 4'!A47</f>
        <v>M14-1</v>
      </c>
      <c r="AS124" s="13">
        <f>'M14 Version 4'!D47</f>
        <v>21</v>
      </c>
      <c r="AT124" s="140" t="str">
        <f>'M14 Version 4'!F47</f>
        <v>D</v>
      </c>
      <c r="AU124" s="84" t="str">
        <f>'M14 Version 4'!I47</f>
        <v>15:00</v>
      </c>
      <c r="AV124" s="85">
        <f>'M14 Version 4'!L47</f>
        <v>3</v>
      </c>
      <c r="AW124" s="85" t="str">
        <f>'M14 Version 4'!N47</f>
        <v>ATSV</v>
      </c>
      <c r="AX124" s="85" t="str">
        <f>'M14 Version 4'!R47</f>
        <v>TSGB</v>
      </c>
      <c r="AY124" s="85" t="str">
        <f>'M14 Version 4'!AB47</f>
        <v>NTSV</v>
      </c>
      <c r="AZ124" s="85" t="str">
        <f>'M14 Version 4'!AF47</f>
        <v>TOWE</v>
      </c>
      <c r="BA124" s="85" t="str">
        <f>'M14 Version 4'!AK47</f>
        <v>RIST</v>
      </c>
      <c r="BB124" s="19" t="str">
        <f t="shared" si="1"/>
        <v>M14-1</v>
      </c>
      <c r="BC124" s="16">
        <v>46193</v>
      </c>
      <c r="BD124" s="13" t="str">
        <f t="shared" si="2"/>
        <v xml:space="preserve">PEPE1 / Feld </v>
      </c>
    </row>
    <row r="125" spans="44:56" x14ac:dyDescent="0.25">
      <c r="AR125" s="19" t="str">
        <f>'M14 Version 4'!A48</f>
        <v>M14-1</v>
      </c>
      <c r="AS125" s="13">
        <f>'M14 Version 4'!D48</f>
        <v>22</v>
      </c>
      <c r="AT125" s="140" t="str">
        <f>'M14 Version 4'!F48</f>
        <v>D</v>
      </c>
      <c r="AU125" s="84" t="str">
        <f>'M14 Version 4'!I48</f>
        <v>15:50</v>
      </c>
      <c r="AV125" s="85">
        <f>'M14 Version 4'!L48</f>
        <v>1</v>
      </c>
      <c r="AW125" s="85" t="str">
        <f>'M14 Version 4'!N48</f>
        <v>WSV</v>
      </c>
      <c r="AX125" s="85" t="str">
        <f>'M14 Version 4'!R48</f>
        <v>ETV1</v>
      </c>
      <c r="AY125" s="85" t="str">
        <f>'M14 Version 4'!AB48</f>
        <v>SCAL</v>
      </c>
      <c r="AZ125" s="85" t="str">
        <f>'M14 Version 4'!AF48</f>
        <v>HAPI</v>
      </c>
      <c r="BA125" s="85" t="str">
        <f>'M14 Version 4'!AK48</f>
        <v>ETV2</v>
      </c>
      <c r="BB125" s="19" t="str">
        <f t="shared" si="1"/>
        <v>M14-1</v>
      </c>
      <c r="BC125" s="16">
        <v>46193</v>
      </c>
      <c r="BD125" s="13" t="str">
        <f t="shared" si="2"/>
        <v xml:space="preserve">PEPE2 / Feld </v>
      </c>
    </row>
    <row r="126" spans="44:56" x14ac:dyDescent="0.25">
      <c r="AR126" s="19" t="str">
        <f>'M14 Version 4'!A49</f>
        <v>M14-1</v>
      </c>
      <c r="AS126" s="13">
        <f>'M14 Version 4'!D49</f>
        <v>23</v>
      </c>
      <c r="AT126" s="140" t="str">
        <f>'M14 Version 4'!F49</f>
        <v>A</v>
      </c>
      <c r="AU126" s="84" t="str">
        <f>'M14 Version 4'!I49</f>
        <v>15:50</v>
      </c>
      <c r="AV126" s="85">
        <f>'M14 Version 4'!L49</f>
        <v>2</v>
      </c>
      <c r="AW126" s="85" t="str">
        <f>'M14 Version 4'!N49</f>
        <v>TURA</v>
      </c>
      <c r="AX126" s="85" t="str">
        <f>'M14 Version 4'!R49</f>
        <v>SCAL</v>
      </c>
      <c r="AY126" s="85" t="str">
        <f>'M14 Version 4'!AB49</f>
        <v>OTT</v>
      </c>
      <c r="AZ126" s="85" t="str">
        <f>'M14 Version 4'!AF49</f>
        <v>TSGB</v>
      </c>
      <c r="BA126" s="85" t="str">
        <f>'M14 Version 4'!AK49</f>
        <v>OTT</v>
      </c>
      <c r="BB126" s="19" t="str">
        <f t="shared" si="1"/>
        <v>M14-1</v>
      </c>
      <c r="BC126" s="16">
        <v>46193</v>
      </c>
      <c r="BD126" s="13" t="str">
        <f t="shared" si="2"/>
        <v xml:space="preserve">PEPE2 / Feld </v>
      </c>
    </row>
    <row r="127" spans="44:56" x14ac:dyDescent="0.25">
      <c r="AR127" s="19" t="str">
        <f>'M14 Version 4'!A50</f>
        <v>M14-1</v>
      </c>
      <c r="AS127" s="13">
        <f>'M14 Version 4'!D50</f>
        <v>24</v>
      </c>
      <c r="AT127" s="140" t="str">
        <f>'M14 Version 4'!F50</f>
        <v>A</v>
      </c>
      <c r="AU127" s="84" t="str">
        <f>'M14 Version 4'!I50</f>
        <v>15:50</v>
      </c>
      <c r="AV127" s="85">
        <f>'M14 Version 4'!L50</f>
        <v>3</v>
      </c>
      <c r="AW127" s="85" t="str">
        <f>'M14 Version 4'!N50</f>
        <v>TOWE</v>
      </c>
      <c r="AX127" s="85" t="str">
        <f>'M14 Version 4'!R50</f>
        <v>BGW</v>
      </c>
      <c r="AY127" s="85" t="str">
        <f>'M14 Version 4'!AB50</f>
        <v>RIST</v>
      </c>
      <c r="AZ127" s="85" t="str">
        <f>'M14 Version 4'!AF50</f>
        <v>NTSV</v>
      </c>
      <c r="BA127" s="85" t="str">
        <f>'M14 Version 4'!AK50</f>
        <v>TSGB</v>
      </c>
      <c r="BB127" s="19" t="str">
        <f t="shared" si="1"/>
        <v>M14-1</v>
      </c>
      <c r="BC127" s="16">
        <v>46193</v>
      </c>
      <c r="BD127" s="13" t="str">
        <f t="shared" si="2"/>
        <v xml:space="preserve">PEPE1 / Feld </v>
      </c>
    </row>
    <row r="128" spans="44:56" x14ac:dyDescent="0.25">
      <c r="AR128" s="19" t="str">
        <f>'M14 Version 4'!A54</f>
        <v>M14-1</v>
      </c>
      <c r="AS128" s="13">
        <f>'M14 Version 4'!D54</f>
        <v>25</v>
      </c>
      <c r="AT128" s="140" t="str">
        <f>'M14 Version 4'!F54</f>
        <v>C</v>
      </c>
      <c r="AU128" s="84" t="str">
        <f>'M14 Version 4'!I54</f>
        <v>16:40</v>
      </c>
      <c r="AV128" s="85">
        <f>'M14 Version 4'!L54</f>
        <v>1</v>
      </c>
      <c r="AW128" s="85" t="str">
        <f>'M14 Version 4'!N54</f>
        <v>BWB</v>
      </c>
      <c r="AX128" s="85" t="str">
        <f>'M14 Version 4'!R54</f>
        <v>HAHI</v>
      </c>
      <c r="AY128" s="85" t="str">
        <f>'M14 Version 4'!AB54</f>
        <v>TOWE</v>
      </c>
      <c r="AZ128" s="85" t="str">
        <f>'M14 Version 4'!AF54</f>
        <v>TSGB</v>
      </c>
      <c r="BA128" s="85" t="str">
        <f>'M14 Version 4'!AK54</f>
        <v>ETV1</v>
      </c>
      <c r="BB128" s="19" t="str">
        <f t="shared" si="1"/>
        <v>M14-1</v>
      </c>
      <c r="BC128" s="16">
        <v>46193</v>
      </c>
      <c r="BD128" s="13" t="str">
        <f t="shared" si="2"/>
        <v xml:space="preserve">PEPE2 / Feld </v>
      </c>
    </row>
    <row r="129" spans="44:56" x14ac:dyDescent="0.25">
      <c r="AR129" s="19" t="str">
        <f>'M14 Version 4'!A55</f>
        <v>M14-1</v>
      </c>
      <c r="AS129" s="13">
        <f>'M14 Version 4'!D55</f>
        <v>26</v>
      </c>
      <c r="AT129" s="140" t="str">
        <f>'M14 Version 4'!F55</f>
        <v>C</v>
      </c>
      <c r="AU129" s="84" t="str">
        <f>'M14 Version 4'!I55</f>
        <v>16:40</v>
      </c>
      <c r="AV129" s="85">
        <f>'M14 Version 4'!L55</f>
        <v>2</v>
      </c>
      <c r="AW129" s="85" t="str">
        <f>'M14 Version 4'!N55</f>
        <v>BCH</v>
      </c>
      <c r="AX129" s="85" t="str">
        <f>'M14 Version 4'!R55</f>
        <v>RIST</v>
      </c>
      <c r="AY129" s="85" t="str">
        <f>'M14 Version 4'!AB55</f>
        <v>ETV</v>
      </c>
      <c r="AZ129" s="85" t="str">
        <f>'M14 Version 4'!AF55</f>
        <v>OTT</v>
      </c>
      <c r="BA129" s="85" t="str">
        <f>'M14 Version 4'!AK55</f>
        <v>SCAL</v>
      </c>
      <c r="BB129" s="19" t="str">
        <f t="shared" si="1"/>
        <v>M14-1</v>
      </c>
      <c r="BC129" s="16">
        <v>46193</v>
      </c>
      <c r="BD129" s="13" t="str">
        <f t="shared" si="2"/>
        <v xml:space="preserve">PEPE2 / Feld </v>
      </c>
    </row>
    <row r="130" spans="44:56" x14ac:dyDescent="0.25">
      <c r="AR130" s="19" t="str">
        <f>'M14 Version 4'!A56</f>
        <v>M14-1</v>
      </c>
      <c r="AS130" s="13">
        <f>'M14 Version 4'!D56</f>
        <v>27</v>
      </c>
      <c r="AT130" s="140" t="str">
        <f>'M14 Version 4'!F56</f>
        <v>B</v>
      </c>
      <c r="AU130" s="84" t="str">
        <f>'M14 Version 4'!I56</f>
        <v>16:40</v>
      </c>
      <c r="AV130" s="85">
        <f>'M14 Version 4'!L56</f>
        <v>3</v>
      </c>
      <c r="AW130" s="85" t="str">
        <f>'M14 Version 4'!N56</f>
        <v>ETV2</v>
      </c>
      <c r="AX130" s="85" t="str">
        <f>'M14 Version 4'!R56</f>
        <v>NTSV</v>
      </c>
      <c r="AY130" s="85" t="str">
        <f>'M14 Version 4'!AB56</f>
        <v>HAHI</v>
      </c>
      <c r="AZ130" s="85" t="str">
        <f>'M14 Version 4'!AF56</f>
        <v>RIST</v>
      </c>
      <c r="BA130" s="85" t="str">
        <f>'M14 Version 4'!AK56</f>
        <v>BGW</v>
      </c>
      <c r="BB130" s="19" t="str">
        <f t="shared" si="1"/>
        <v>M14-1</v>
      </c>
      <c r="BC130" s="16">
        <v>46193</v>
      </c>
      <c r="BD130" s="13" t="str">
        <f t="shared" si="2"/>
        <v xml:space="preserve">PEPE1 / Feld </v>
      </c>
    </row>
    <row r="131" spans="44:56" x14ac:dyDescent="0.25">
      <c r="AR131" s="19" t="str">
        <f>'M14 Version 4'!A57</f>
        <v>M14-1</v>
      </c>
      <c r="AS131" s="13">
        <f>'M14 Version 4'!D57</f>
        <v>28</v>
      </c>
      <c r="AT131" s="140" t="str">
        <f>'M14 Version 4'!F57</f>
        <v>B</v>
      </c>
      <c r="AU131" s="84" t="str">
        <f>'M14 Version 4'!I57</f>
        <v>17:30</v>
      </c>
      <c r="AV131" s="85">
        <f>'M14 Version 4'!L57</f>
        <v>1</v>
      </c>
      <c r="AW131" s="85" t="str">
        <f>'M14 Version 4'!N57</f>
        <v>BSV</v>
      </c>
      <c r="AX131" s="85" t="str">
        <f>'M14 Version 4'!R57</f>
        <v>MTVL</v>
      </c>
      <c r="AY131" s="85" t="str">
        <f>'M14 Version 4'!AB57</f>
        <v>WSV</v>
      </c>
      <c r="AZ131" s="85" t="str">
        <f>'M14 Version 4'!AF57</f>
        <v>ETV2</v>
      </c>
      <c r="BA131" s="85" t="str">
        <f>'M14 Version 4'!AK57</f>
        <v>HAHI</v>
      </c>
      <c r="BB131" s="19" t="str">
        <f t="shared" si="1"/>
        <v>M14-1</v>
      </c>
      <c r="BC131" s="16">
        <v>46193</v>
      </c>
      <c r="BD131" s="13" t="str">
        <f t="shared" si="2"/>
        <v xml:space="preserve">PEPE2 / Feld </v>
      </c>
    </row>
    <row r="132" spans="44:56" x14ac:dyDescent="0.25">
      <c r="AR132" s="19" t="str">
        <f>'M14 Version 4'!A58</f>
        <v>M14-1</v>
      </c>
      <c r="AS132" s="13">
        <f>'M14 Version 4'!D58</f>
        <v>29</v>
      </c>
      <c r="AT132" s="140" t="str">
        <f>'M14 Version 4'!F58</f>
        <v>D</v>
      </c>
      <c r="AU132" s="84" t="str">
        <f>'M14 Version 4'!I58</f>
        <v>17:30</v>
      </c>
      <c r="AV132" s="85">
        <f>'M14 Version 4'!L58</f>
        <v>2</v>
      </c>
      <c r="AW132" s="85" t="str">
        <f>'M14 Version 4'!N58</f>
        <v>TSGB</v>
      </c>
      <c r="AX132" s="85" t="str">
        <f>'M14 Version 4'!R58</f>
        <v>ETV1</v>
      </c>
      <c r="AY132" s="85" t="str">
        <f>'M14 Version 4'!AB58</f>
        <v>TOWE</v>
      </c>
      <c r="AZ132" s="85" t="str">
        <f>'M14 Version 4'!AF58</f>
        <v>HAHI</v>
      </c>
      <c r="BA132" s="85" t="str">
        <f>'M14 Version 4'!AK58</f>
        <v>ETV2</v>
      </c>
      <c r="BB132" s="19" t="str">
        <f t="shared" si="1"/>
        <v>M14-1</v>
      </c>
      <c r="BC132" s="16">
        <v>46193</v>
      </c>
      <c r="BD132" s="13" t="str">
        <f t="shared" si="2"/>
        <v xml:space="preserve">PEPE2 / Feld </v>
      </c>
    </row>
    <row r="133" spans="44:56" x14ac:dyDescent="0.25">
      <c r="AR133" s="19" t="str">
        <f>'M14 Version 4'!A59</f>
        <v>M14-1</v>
      </c>
      <c r="AS133" s="13">
        <f>'M14 Version 4'!D59</f>
        <v>30</v>
      </c>
      <c r="AT133" s="140" t="str">
        <f>'M14 Version 4'!F59</f>
        <v>D</v>
      </c>
      <c r="AU133" s="84" t="str">
        <f>'M14 Version 4'!I59</f>
        <v>17:30</v>
      </c>
      <c r="AV133" s="85">
        <f>'M14 Version 4'!L59</f>
        <v>3</v>
      </c>
      <c r="AW133" s="85" t="str">
        <f>'M14 Version 4'!N59</f>
        <v>ATSV</v>
      </c>
      <c r="AX133" s="85" t="str">
        <f>'M14 Version 4'!R59</f>
        <v>WSV</v>
      </c>
      <c r="AY133" s="85" t="str">
        <f>'M14 Version 4'!AB59</f>
        <v>BCH</v>
      </c>
      <c r="AZ133" s="85" t="str">
        <f>'M14 Version 4'!AF59</f>
        <v>BGW</v>
      </c>
      <c r="BA133" s="85" t="str">
        <f>'M14 Version 4'!AK59</f>
        <v>BCH</v>
      </c>
      <c r="BB133" s="19" t="str">
        <f t="shared" si="1"/>
        <v>M14-1</v>
      </c>
      <c r="BC133" s="16">
        <v>46193</v>
      </c>
      <c r="BD133" s="13" t="str">
        <f t="shared" si="2"/>
        <v xml:space="preserve">PEPE1 / Feld </v>
      </c>
    </row>
    <row r="134" spans="44:56" x14ac:dyDescent="0.25">
      <c r="AR134" s="19" t="str">
        <f>'M14 Version 4'!A64</f>
        <v>M14-1</v>
      </c>
      <c r="AS134" s="13">
        <f>'M14 Version 4'!D64</f>
        <v>31</v>
      </c>
      <c r="AT134" s="140" t="str">
        <f>'M14 Version 4'!F64</f>
        <v>A</v>
      </c>
      <c r="AU134" s="84" t="str">
        <f>'M14 Version 4'!I64</f>
        <v>18:20</v>
      </c>
      <c r="AV134" s="85">
        <f>'M14 Version 4'!L64</f>
        <v>1</v>
      </c>
      <c r="AW134" s="85" t="str">
        <f>'M14 Version 4'!N64</f>
        <v>SCAL</v>
      </c>
      <c r="AX134" s="85" t="str">
        <f>'M14 Version 4'!R64</f>
        <v>ALTO</v>
      </c>
      <c r="AY134" s="85" t="str">
        <f>'M14 Version 4'!AB64</f>
        <v>HAHI</v>
      </c>
      <c r="AZ134" s="85" t="str">
        <f>'M14 Version 4'!AF64</f>
        <v>BCH</v>
      </c>
      <c r="BA134" s="85" t="str">
        <f>'M14 Version 4'!AK64</f>
        <v>BSV</v>
      </c>
      <c r="BB134" s="19" t="str">
        <f t="shared" si="1"/>
        <v>M14-1</v>
      </c>
      <c r="BC134" s="16">
        <v>46193</v>
      </c>
      <c r="BD134" s="13" t="str">
        <f t="shared" si="2"/>
        <v xml:space="preserve">PEPE2 / Feld </v>
      </c>
    </row>
    <row r="135" spans="44:56" x14ac:dyDescent="0.25">
      <c r="AR135" s="19" t="str">
        <f>'M14 Version 4'!A65</f>
        <v>M14-1</v>
      </c>
      <c r="AS135" s="13">
        <f>'M14 Version 4'!D65</f>
        <v>32</v>
      </c>
      <c r="AT135" s="140" t="str">
        <f>'M14 Version 4'!F65</f>
        <v>A</v>
      </c>
      <c r="AU135" s="84" t="str">
        <f>'M14 Version 4'!I65</f>
        <v>18:20</v>
      </c>
      <c r="AV135" s="85">
        <f>'M14 Version 4'!L65</f>
        <v>2</v>
      </c>
      <c r="AW135" s="85" t="str">
        <f>'M14 Version 4'!N65</f>
        <v>TURA</v>
      </c>
      <c r="AX135" s="85" t="str">
        <f>'M14 Version 4'!R65</f>
        <v>TOWE</v>
      </c>
      <c r="AY135" s="85" t="str">
        <f>'M14 Version 4'!AB65</f>
        <v>ETV2</v>
      </c>
      <c r="AZ135" s="85" t="str">
        <f>'M14 Version 4'!AF65</f>
        <v>BGW</v>
      </c>
      <c r="BA135" s="85" t="str">
        <f>'M14 Version 4'!AK65</f>
        <v>ETV1</v>
      </c>
      <c r="BB135" s="19" t="str">
        <f t="shared" si="1"/>
        <v>M14-1</v>
      </c>
      <c r="BC135" s="16">
        <v>46193</v>
      </c>
      <c r="BD135" s="13" t="str">
        <f t="shared" si="2"/>
        <v xml:space="preserve">PEPE2 / Feld </v>
      </c>
    </row>
    <row r="136" spans="44:56" x14ac:dyDescent="0.25">
      <c r="AR136" s="19" t="str">
        <f>'M14 Version 4'!A66</f>
        <v>M14-1</v>
      </c>
      <c r="AS136" s="13">
        <f>'M14 Version 4'!D66</f>
        <v>33</v>
      </c>
      <c r="AT136" s="140" t="str">
        <f>'M14 Version 4'!F66</f>
        <v>C</v>
      </c>
      <c r="AU136" s="84" t="str">
        <f>'M14 Version 4'!I66</f>
        <v>18:20</v>
      </c>
      <c r="AV136" s="85">
        <f>'M14 Version 4'!L66</f>
        <v>3</v>
      </c>
      <c r="AW136" s="85" t="str">
        <f>'M14 Version 4'!N66</f>
        <v>HAHI</v>
      </c>
      <c r="AX136" s="85" t="str">
        <f>'M14 Version 4'!R66</f>
        <v>HAPI</v>
      </c>
      <c r="AY136" s="85" t="str">
        <f>'M14 Version 4'!AB66</f>
        <v>ETV2</v>
      </c>
      <c r="AZ136" s="85" t="str">
        <f>'M14 Version 4'!AF66</f>
        <v>BGW</v>
      </c>
      <c r="BA136" s="85" t="str">
        <f>'M14 Version 4'!AK66</f>
        <v>WSV</v>
      </c>
      <c r="BB136" s="19" t="str">
        <f t="shared" si="1"/>
        <v>M14-1</v>
      </c>
      <c r="BC136" s="16">
        <v>46193</v>
      </c>
      <c r="BD136" s="13" t="str">
        <f t="shared" si="2"/>
        <v xml:space="preserve">PEPE1 / Feld </v>
      </c>
    </row>
    <row r="137" spans="44:56" x14ac:dyDescent="0.25">
      <c r="AR137" s="19" t="str">
        <f>'M14 Version 4'!A67</f>
        <v>M14-1</v>
      </c>
      <c r="AS137" s="13">
        <f>'M14 Version 4'!D67</f>
        <v>34</v>
      </c>
      <c r="AT137" s="140" t="str">
        <f>'M14 Version 4'!F67</f>
        <v>C</v>
      </c>
      <c r="AU137" s="84" t="str">
        <f>'M14 Version 4'!I67</f>
        <v>19:10</v>
      </c>
      <c r="AV137" s="85">
        <f>'M14 Version 4'!L67</f>
        <v>1</v>
      </c>
      <c r="AW137" s="85" t="str">
        <f>'M14 Version 4'!N67</f>
        <v>BWB</v>
      </c>
      <c r="AX137" s="85" t="str">
        <f>'M14 Version 4'!R67</f>
        <v>BCH</v>
      </c>
      <c r="AY137" s="85" t="str">
        <f>'M14 Version 4'!AB67</f>
        <v>ETV2</v>
      </c>
      <c r="AZ137" s="85" t="str">
        <f>'M14 Version 4'!AF67</f>
        <v>OTT</v>
      </c>
      <c r="BA137" s="85" t="str">
        <f>'M14 Version 4'!AK67</f>
        <v>ALTO</v>
      </c>
      <c r="BB137" s="19" t="str">
        <f t="shared" si="1"/>
        <v>M14-1</v>
      </c>
      <c r="BC137" s="16">
        <v>46193</v>
      </c>
      <c r="BD137" s="13" t="str">
        <f t="shared" si="2"/>
        <v xml:space="preserve">PEPE2 / Feld </v>
      </c>
    </row>
    <row r="138" spans="44:56" x14ac:dyDescent="0.25">
      <c r="AR138" s="19" t="str">
        <f>'M14 Version 4'!A68</f>
        <v>M14-1</v>
      </c>
      <c r="AS138" s="13">
        <f>'M14 Version 4'!D68</f>
        <v>35</v>
      </c>
      <c r="AT138" s="140" t="str">
        <f>'M14 Version 4'!F68</f>
        <v>B</v>
      </c>
      <c r="AU138" s="84" t="str">
        <f>'M14 Version 4'!I68</f>
        <v>19:10</v>
      </c>
      <c r="AV138" s="85">
        <f>'M14 Version 4'!L68</f>
        <v>2</v>
      </c>
      <c r="AW138" s="85" t="str">
        <f>'M14 Version 4'!N68</f>
        <v>NTSV</v>
      </c>
      <c r="AX138" s="85" t="str">
        <f>'M14 Version 4'!R68</f>
        <v>OTT</v>
      </c>
      <c r="AY138" s="85" t="str">
        <f>'M14 Version 4'!AB68</f>
        <v>BGW</v>
      </c>
      <c r="AZ138" s="85" t="str">
        <f>'M14 Version 4'!AF68</f>
        <v>HAHI</v>
      </c>
      <c r="BA138" s="85" t="str">
        <f>'M14 Version 4'!AK68</f>
        <v>TOWE</v>
      </c>
      <c r="BB138" s="19" t="str">
        <f t="shared" si="1"/>
        <v>M14-1</v>
      </c>
      <c r="BC138" s="16">
        <v>46193</v>
      </c>
      <c r="BD138" s="13" t="str">
        <f t="shared" si="2"/>
        <v xml:space="preserve">PEPE2 / Feld </v>
      </c>
    </row>
    <row r="139" spans="44:56" x14ac:dyDescent="0.25">
      <c r="AR139" s="19" t="str">
        <f>'M14 Version 4'!A69</f>
        <v>M14-1</v>
      </c>
      <c r="AS139" s="13">
        <f>'M14 Version 4'!D69</f>
        <v>36</v>
      </c>
      <c r="AT139" s="140" t="str">
        <f>'M14 Version 4'!F69</f>
        <v>B</v>
      </c>
      <c r="AU139" s="84" t="str">
        <f>'M14 Version 4'!I69</f>
        <v>18:20</v>
      </c>
      <c r="AV139" s="85">
        <f>'M14 Version 4'!L69</f>
        <v>3</v>
      </c>
      <c r="AW139" s="85" t="str">
        <f>'M14 Version 4'!N69</f>
        <v>ETV2</v>
      </c>
      <c r="AX139" s="85" t="str">
        <f>'M14 Version 4'!R69</f>
        <v>BSV</v>
      </c>
      <c r="AY139" s="85" t="str">
        <f>'M14 Version 4'!AB69</f>
        <v>OTT</v>
      </c>
      <c r="AZ139" s="85" t="str">
        <f>'M14 Version 4'!AF69</f>
        <v>WSV</v>
      </c>
      <c r="BA139" s="85" t="str">
        <f>'M14 Version 4'!AK69</f>
        <v>ATSV</v>
      </c>
      <c r="BB139" s="19" t="str">
        <f t="shared" si="1"/>
        <v>M14-1</v>
      </c>
      <c r="BC139" s="16">
        <v>46193</v>
      </c>
      <c r="BD139" s="13" t="str">
        <f t="shared" si="2"/>
        <v xml:space="preserve">PEPE1 / Feld </v>
      </c>
    </row>
    <row r="140" spans="44:56" x14ac:dyDescent="0.25">
      <c r="AR140" s="19" t="str">
        <f>'M14 Version 4'!A115</f>
        <v>M14-1</v>
      </c>
      <c r="AS140" s="13">
        <f>'M14 Version 4'!D115</f>
        <v>37</v>
      </c>
      <c r="AT140" s="140" t="str">
        <f>'M14 Version 4'!F115</f>
        <v>G</v>
      </c>
      <c r="AU140" s="84" t="str">
        <f>'M14 Version 4'!I115</f>
        <v>11:00</v>
      </c>
      <c r="AV140" s="85">
        <f>'M14 Version 4'!L115</f>
        <v>1</v>
      </c>
      <c r="AW140" s="85" t="str">
        <f>'M14 Version 4'!N115</f>
        <v>A4</v>
      </c>
      <c r="AX140" s="85" t="str">
        <f>'M14 Version 4'!R115</f>
        <v>D4</v>
      </c>
      <c r="AY140" s="85" t="str">
        <f>'M14 Version 4'!AB115</f>
        <v>NN</v>
      </c>
      <c r="AZ140" s="85" t="str">
        <f>'M14 Version 4'!AF115</f>
        <v>NN</v>
      </c>
      <c r="BA140" s="85" t="str">
        <f>'M14 Version 4'!AK115</f>
        <v>B4</v>
      </c>
      <c r="BB140" s="19" t="str">
        <f t="shared" ref="BB140:BB162" si="3">AR140</f>
        <v>M14-1</v>
      </c>
      <c r="BC140" s="16">
        <v>46194</v>
      </c>
      <c r="BD140" s="13" t="str">
        <f t="shared" ref="BD140" si="4">IF(OR(AV140=3,AV140=4),"PEPE1 / Feld ","PEPE2 / Feld ")</f>
        <v xml:space="preserve">PEPE2 / Feld </v>
      </c>
    </row>
    <row r="141" spans="44:56" x14ac:dyDescent="0.25">
      <c r="AR141" s="19" t="str">
        <f>'M14 Version 4'!A116</f>
        <v>M14-1</v>
      </c>
      <c r="AS141" s="13">
        <f>'M14 Version 4'!D116</f>
        <v>38</v>
      </c>
      <c r="AT141" s="140" t="str">
        <f>'M14 Version 4'!F116</f>
        <v>G</v>
      </c>
      <c r="AU141" s="84" t="str">
        <f>'M14 Version 4'!I116</f>
        <v>11:00</v>
      </c>
      <c r="AV141" s="85">
        <f>'M14 Version 4'!L116</f>
        <v>2</v>
      </c>
      <c r="AW141" s="85" t="str">
        <f>'M14 Version 4'!N116</f>
        <v>A3</v>
      </c>
      <c r="AX141" s="85" t="str">
        <f>'M14 Version 4'!R116</f>
        <v>D3</v>
      </c>
      <c r="AY141" s="85" t="str">
        <f>'M14 Version 4'!AB116</f>
        <v>NN</v>
      </c>
      <c r="AZ141" s="85" t="str">
        <f>'M14 Version 4'!AF116</f>
        <v>NN</v>
      </c>
      <c r="BA141" s="85" t="str">
        <f>'M14 Version 4'!AK116</f>
        <v>B3</v>
      </c>
      <c r="BB141" s="19" t="str">
        <f t="shared" si="3"/>
        <v>M14-1</v>
      </c>
      <c r="BC141" s="16">
        <v>46194</v>
      </c>
      <c r="BD141" s="13" t="str">
        <f>IF(OR(AV141=3,AV141=4),"PEPE1 / Feld ","PEPE2 / Feld ")</f>
        <v xml:space="preserve">PEPE2 / Feld </v>
      </c>
    </row>
    <row r="142" spans="44:56" x14ac:dyDescent="0.25">
      <c r="AR142" s="19" t="str">
        <f>'M14 Version 4'!A117</f>
        <v>M14-1</v>
      </c>
      <c r="AS142" s="13">
        <f>'M14 Version 4'!D117</f>
        <v>39</v>
      </c>
      <c r="AT142" s="140" t="str">
        <f>'M14 Version 4'!F117</f>
        <v>H</v>
      </c>
      <c r="AU142" s="84" t="str">
        <f>'M14 Version 4'!I117</f>
        <v>12:00</v>
      </c>
      <c r="AV142" s="85">
        <f>'M14 Version 4'!L117</f>
        <v>1</v>
      </c>
      <c r="AW142" s="85" t="str">
        <f>'M14 Version 4'!N117</f>
        <v>B4</v>
      </c>
      <c r="AX142" s="85" t="str">
        <f>'M14 Version 4'!R117</f>
        <v>C4</v>
      </c>
      <c r="AY142" s="85" t="str">
        <f>'M14 Version 4'!AB117</f>
        <v>NN</v>
      </c>
      <c r="AZ142" s="85" t="str">
        <f>'M14 Version 4'!AF117</f>
        <v>NN</v>
      </c>
      <c r="BA142" s="85" t="str">
        <f>'M14 Version 4'!AK117</f>
        <v>D4</v>
      </c>
      <c r="BB142" s="19" t="str">
        <f t="shared" si="3"/>
        <v>M14-1</v>
      </c>
      <c r="BC142" s="16">
        <v>46194</v>
      </c>
      <c r="BD142" s="13" t="str">
        <f t="shared" ref="BD142:BD163" si="5">IF(OR(AV142=3,AV142=4),"PEPE1 / Feld ","PEPE2 / Feld ")</f>
        <v xml:space="preserve">PEPE2 / Feld </v>
      </c>
    </row>
    <row r="143" spans="44:56" x14ac:dyDescent="0.25">
      <c r="AR143" s="19" t="str">
        <f>'M14 Version 4'!A118</f>
        <v>M14-1</v>
      </c>
      <c r="AS143" s="13">
        <f>'M14 Version 4'!D118</f>
        <v>40</v>
      </c>
      <c r="AT143" s="140" t="str">
        <f>'M14 Version 4'!F118</f>
        <v>H</v>
      </c>
      <c r="AU143" s="84" t="str">
        <f>'M14 Version 4'!I118</f>
        <v>12:00</v>
      </c>
      <c r="AV143" s="85">
        <f>'M14 Version 4'!L118</f>
        <v>2</v>
      </c>
      <c r="AW143" s="85" t="str">
        <f>'M14 Version 4'!N118</f>
        <v>B3</v>
      </c>
      <c r="AX143" s="85" t="str">
        <f>'M14 Version 4'!R118</f>
        <v>C3</v>
      </c>
      <c r="AY143" s="85" t="str">
        <f>'M14 Version 4'!AB118</f>
        <v>NN</v>
      </c>
      <c r="AZ143" s="85" t="str">
        <f>'M14 Version 4'!AF118</f>
        <v>NN</v>
      </c>
      <c r="BA143" s="85" t="str">
        <f>'M14 Version 4'!AK118</f>
        <v>D3</v>
      </c>
      <c r="BB143" s="19" t="str">
        <f t="shared" si="3"/>
        <v>M14-1</v>
      </c>
      <c r="BC143" s="16">
        <v>46194</v>
      </c>
      <c r="BD143" s="13" t="str">
        <f t="shared" si="5"/>
        <v xml:space="preserve">PEPE2 / Feld </v>
      </c>
    </row>
    <row r="144" spans="44:56" x14ac:dyDescent="0.25">
      <c r="AR144" s="19" t="str">
        <f>'M14 Version 4'!A119</f>
        <v>M14-1</v>
      </c>
      <c r="AS144" s="13">
        <f>'M14 Version 4'!D119</f>
        <v>41</v>
      </c>
      <c r="AT144" s="140" t="str">
        <f>'M14 Version 4'!F119</f>
        <v>E</v>
      </c>
      <c r="AU144" s="84" t="str">
        <f>'M14 Version 4'!I119</f>
        <v>11:00</v>
      </c>
      <c r="AV144" s="85">
        <f>'M14 Version 4'!L119</f>
        <v>2</v>
      </c>
      <c r="AW144" s="85" t="str">
        <f>'M14 Version 4'!N119</f>
        <v>A1</v>
      </c>
      <c r="AX144" s="85" t="str">
        <f>'M14 Version 4'!R119</f>
        <v>B1</v>
      </c>
      <c r="AY144" s="85" t="str">
        <f>'M14 Version 4'!AB119</f>
        <v>NN</v>
      </c>
      <c r="AZ144" s="85" t="str">
        <f>'M14 Version 4'!AF119</f>
        <v>NN</v>
      </c>
      <c r="BA144" s="85" t="str">
        <f>'M14 Version 4'!AK119</f>
        <v>D3</v>
      </c>
      <c r="BB144" s="19" t="str">
        <f t="shared" si="3"/>
        <v>M14-1</v>
      </c>
      <c r="BC144" s="16">
        <v>46194</v>
      </c>
      <c r="BD144" s="13" t="str">
        <f t="shared" si="5"/>
        <v xml:space="preserve">PEPE2 / Feld </v>
      </c>
    </row>
    <row r="145" spans="44:56" x14ac:dyDescent="0.25">
      <c r="AR145" s="19" t="str">
        <f>'M14 Version 4'!A120</f>
        <v>M14-1</v>
      </c>
      <c r="AS145" s="13">
        <f>'M14 Version 4'!D120</f>
        <v>42</v>
      </c>
      <c r="AT145" s="140" t="str">
        <f>'M14 Version 4'!F120</f>
        <v>E</v>
      </c>
      <c r="AU145" s="84" t="str">
        <f>'M14 Version 4'!I120</f>
        <v>11:00</v>
      </c>
      <c r="AV145" s="85">
        <f>'M14 Version 4'!L120</f>
        <v>3</v>
      </c>
      <c r="AW145" s="85" t="str">
        <f>'M14 Version 4'!N120</f>
        <v>C1</v>
      </c>
      <c r="AX145" s="85" t="str">
        <f>'M14 Version 4'!R120</f>
        <v>D1</v>
      </c>
      <c r="AY145" s="85" t="str">
        <f>'M14 Version 4'!AB120</f>
        <v>NN</v>
      </c>
      <c r="AZ145" s="85" t="str">
        <f>'M14 Version 4'!AF120</f>
        <v>NN</v>
      </c>
      <c r="BA145" s="85" t="str">
        <f>'M14 Version 4'!AK120</f>
        <v>C4</v>
      </c>
      <c r="BB145" s="19" t="str">
        <f t="shared" si="3"/>
        <v>M14-1</v>
      </c>
      <c r="BC145" s="16">
        <v>46194</v>
      </c>
      <c r="BD145" s="13" t="str">
        <f t="shared" si="5"/>
        <v xml:space="preserve">PEPE1 / Feld </v>
      </c>
    </row>
    <row r="146" spans="44:56" x14ac:dyDescent="0.25">
      <c r="AR146" s="19" t="str">
        <f>'M14 Version 4'!A124</f>
        <v>M14-1</v>
      </c>
      <c r="AS146" s="13">
        <f>'M14 Version 4'!D124</f>
        <v>43</v>
      </c>
      <c r="AT146" s="140" t="str">
        <f>'M14 Version 4'!F124</f>
        <v>F</v>
      </c>
      <c r="AU146" s="84" t="str">
        <f>'M14 Version 4'!I124</f>
        <v>12:00</v>
      </c>
      <c r="AV146" s="85">
        <f>'M14 Version 4'!L124</f>
        <v>1</v>
      </c>
      <c r="AW146" s="85" t="str">
        <f>'M14 Version 4'!N124</f>
        <v>A2</v>
      </c>
      <c r="AX146" s="85" t="str">
        <f>'M14 Version 4'!R124</f>
        <v>B2</v>
      </c>
      <c r="AY146" s="85" t="str">
        <f>'M14 Version 4'!AB124</f>
        <v>NN</v>
      </c>
      <c r="AZ146" s="85" t="str">
        <f>'M14 Version 4'!AF124</f>
        <v>NN</v>
      </c>
      <c r="BA146" s="85" t="str">
        <f>'M14 Version 4'!AK124</f>
        <v>C3</v>
      </c>
      <c r="BB146" s="19" t="str">
        <f t="shared" si="3"/>
        <v>M14-1</v>
      </c>
      <c r="BC146" s="16">
        <v>46194</v>
      </c>
      <c r="BD146" s="13" t="str">
        <f t="shared" si="5"/>
        <v xml:space="preserve">PEPE2 / Feld </v>
      </c>
    </row>
    <row r="147" spans="44:56" x14ac:dyDescent="0.25">
      <c r="AR147" s="19" t="str">
        <f>'M14 Version 4'!A125</f>
        <v>M14-1</v>
      </c>
      <c r="AS147" s="13">
        <f>'M14 Version 4'!D125</f>
        <v>44</v>
      </c>
      <c r="AT147" s="140" t="str">
        <f>'M14 Version 4'!F125</f>
        <v>F</v>
      </c>
      <c r="AU147" s="84" t="str">
        <f>'M14 Version 4'!I125</f>
        <v>12:00</v>
      </c>
      <c r="AV147" s="85">
        <f>'M14 Version 4'!L125</f>
        <v>2</v>
      </c>
      <c r="AW147" s="85" t="str">
        <f>'M14 Version 4'!N125</f>
        <v>C2</v>
      </c>
      <c r="AX147" s="85" t="str">
        <f>'M14 Version 4'!R125</f>
        <v>D2</v>
      </c>
      <c r="AY147" s="85" t="str">
        <f>'M14 Version 4'!AB125</f>
        <v>NN</v>
      </c>
      <c r="AZ147" s="85" t="str">
        <f>'M14 Version 4'!AF125</f>
        <v>NN</v>
      </c>
      <c r="BA147" s="85" t="str">
        <f>'M14 Version 4'!AK125</f>
        <v>B1</v>
      </c>
      <c r="BB147" s="19" t="str">
        <f t="shared" si="3"/>
        <v>M14-1</v>
      </c>
      <c r="BC147" s="16">
        <v>46194</v>
      </c>
      <c r="BD147" s="13" t="str">
        <f t="shared" si="5"/>
        <v xml:space="preserve">PEPE2 / Feld </v>
      </c>
    </row>
    <row r="148" spans="44:56" x14ac:dyDescent="0.25">
      <c r="AR148" s="19" t="str">
        <f>'M14 Version 4'!A126</f>
        <v>M14-1</v>
      </c>
      <c r="AS148" s="13">
        <f>'M14 Version 4'!D126</f>
        <v>45</v>
      </c>
      <c r="AT148" s="140" t="str">
        <f>'M14 Version 4'!F126</f>
        <v>G</v>
      </c>
      <c r="AU148" s="84" t="str">
        <f>'M14 Version 4'!I126</f>
        <v>13:00</v>
      </c>
      <c r="AV148" s="85">
        <f>'M14 Version 4'!L126</f>
        <v>1</v>
      </c>
      <c r="AW148" s="85" t="str">
        <f>'M14 Version 4'!N126</f>
        <v>D4</v>
      </c>
      <c r="AX148" s="85" t="str">
        <f>'M14 Version 4'!R126</f>
        <v>A3</v>
      </c>
      <c r="AY148" s="85" t="str">
        <f>'M14 Version 4'!AB126</f>
        <v>NN</v>
      </c>
      <c r="AZ148" s="85" t="str">
        <f>'M14 Version 4'!AF126</f>
        <v>NN</v>
      </c>
      <c r="BA148" s="85" t="str">
        <f>'M14 Version 4'!AK126</f>
        <v>C4</v>
      </c>
      <c r="BB148" s="19" t="str">
        <f t="shared" si="3"/>
        <v>M14-1</v>
      </c>
      <c r="BC148" s="16">
        <v>46194</v>
      </c>
      <c r="BD148" s="13" t="str">
        <f t="shared" si="5"/>
        <v xml:space="preserve">PEPE2 / Feld </v>
      </c>
    </row>
    <row r="149" spans="44:56" x14ac:dyDescent="0.25">
      <c r="AR149" s="19" t="str">
        <f>'M14 Version 4'!A127</f>
        <v>M14-1</v>
      </c>
      <c r="AS149" s="13">
        <f>'M14 Version 4'!D127</f>
        <v>46</v>
      </c>
      <c r="AT149" s="140" t="str">
        <f>'M14 Version 4'!F127</f>
        <v>G</v>
      </c>
      <c r="AU149" s="84" t="str">
        <f>'M14 Version 4'!I127</f>
        <v>13:00</v>
      </c>
      <c r="AV149" s="85">
        <f>'M14 Version 4'!L127</f>
        <v>2</v>
      </c>
      <c r="AW149" s="85" t="str">
        <f>'M14 Version 4'!N127</f>
        <v>D3</v>
      </c>
      <c r="AX149" s="85" t="str">
        <f>'M14 Version 4'!R127</f>
        <v>A4</v>
      </c>
      <c r="AY149" s="85" t="str">
        <f>'M14 Version 4'!AB127</f>
        <v>NN</v>
      </c>
      <c r="AZ149" s="85" t="str">
        <f>'M14 Version 4'!AF127</f>
        <v>NN</v>
      </c>
      <c r="BA149" s="85" t="str">
        <f>'M14 Version 4'!AK127</f>
        <v>C3</v>
      </c>
      <c r="BB149" s="19" t="str">
        <f t="shared" si="3"/>
        <v>M14-1</v>
      </c>
      <c r="BC149" s="16">
        <v>46194</v>
      </c>
      <c r="BD149" s="13" t="str">
        <f t="shared" si="5"/>
        <v xml:space="preserve">PEPE2 / Feld </v>
      </c>
    </row>
    <row r="150" spans="44:56" x14ac:dyDescent="0.25">
      <c r="AR150" s="19" t="str">
        <f>'M14 Version 4'!A128</f>
        <v>M14-1</v>
      </c>
      <c r="AS150" s="13">
        <f>'M14 Version 4'!D128</f>
        <v>47</v>
      </c>
      <c r="AT150" s="140" t="str">
        <f>'M14 Version 4'!F128</f>
        <v>H</v>
      </c>
      <c r="AU150" s="84" t="str">
        <f>'M14 Version 4'!I128</f>
        <v>14:00</v>
      </c>
      <c r="AV150" s="85">
        <f>'M14 Version 4'!L128</f>
        <v>1</v>
      </c>
      <c r="AW150" s="85" t="str">
        <f>'M14 Version 4'!N128</f>
        <v>C4</v>
      </c>
      <c r="AX150" s="85" t="str">
        <f>'M14 Version 4'!R128</f>
        <v>B3</v>
      </c>
      <c r="AY150" s="85" t="str">
        <f>'M14 Version 4'!AB128</f>
        <v>NN</v>
      </c>
      <c r="AZ150" s="85" t="str">
        <f>'M14 Version 4'!AF128</f>
        <v>NN</v>
      </c>
      <c r="BA150" s="85" t="str">
        <f>'M14 Version 4'!AK128</f>
        <v>A3</v>
      </c>
      <c r="BB150" s="19" t="str">
        <f t="shared" si="3"/>
        <v>M14-1</v>
      </c>
      <c r="BC150" s="16">
        <v>46194</v>
      </c>
      <c r="BD150" s="13" t="str">
        <f t="shared" si="5"/>
        <v xml:space="preserve">PEPE2 / Feld </v>
      </c>
    </row>
    <row r="151" spans="44:56" x14ac:dyDescent="0.25">
      <c r="AR151" s="19" t="str">
        <f>'M14 Version 4'!A129</f>
        <v>M14-1</v>
      </c>
      <c r="AS151" s="13">
        <f>'M14 Version 4'!D129</f>
        <v>48</v>
      </c>
      <c r="AT151" s="140" t="str">
        <f>'M14 Version 4'!F129</f>
        <v>H</v>
      </c>
      <c r="AU151" s="84" t="str">
        <f>'M14 Version 4'!I129</f>
        <v>14:00</v>
      </c>
      <c r="AV151" s="85">
        <f>'M14 Version 4'!L129</f>
        <v>2</v>
      </c>
      <c r="AW151" s="85" t="str">
        <f>'M14 Version 4'!N129</f>
        <v>C3</v>
      </c>
      <c r="AX151" s="85" t="str">
        <f>'M14 Version 4'!R129</f>
        <v>B4</v>
      </c>
      <c r="AY151" s="85" t="str">
        <f>'M14 Version 4'!AB129</f>
        <v>NN</v>
      </c>
      <c r="AZ151" s="85" t="str">
        <f>'M14 Version 4'!AF129</f>
        <v>NN</v>
      </c>
      <c r="BA151" s="85" t="str">
        <f>'M14 Version 4'!AK129</f>
        <v>A4</v>
      </c>
      <c r="BB151" s="19" t="str">
        <f t="shared" si="3"/>
        <v>M14-1</v>
      </c>
      <c r="BC151" s="16">
        <v>46194</v>
      </c>
      <c r="BD151" s="13" t="str">
        <f t="shared" si="5"/>
        <v xml:space="preserve">PEPE2 / Feld </v>
      </c>
    </row>
    <row r="152" spans="44:56" x14ac:dyDescent="0.25">
      <c r="AR152" s="19" t="str">
        <f>'M14 Version 4'!A133</f>
        <v>M14-1</v>
      </c>
      <c r="AS152" s="13">
        <f>'M14 Version 4'!D133</f>
        <v>49</v>
      </c>
      <c r="AT152" s="140" t="str">
        <f>'M14 Version 4'!F133</f>
        <v>E</v>
      </c>
      <c r="AU152" s="84" t="str">
        <f>'M14 Version 4'!I133</f>
        <v>14:00</v>
      </c>
      <c r="AV152" s="85">
        <f>'M14 Version 4'!L133</f>
        <v>1</v>
      </c>
      <c r="AW152" s="85" t="str">
        <f>'M14 Version 4'!N133</f>
        <v>B1</v>
      </c>
      <c r="AX152" s="85" t="str">
        <f>'M14 Version 4'!R133</f>
        <v>C1</v>
      </c>
      <c r="AY152" s="85" t="str">
        <f>'M14 Version 4'!AB133</f>
        <v>NN</v>
      </c>
      <c r="AZ152" s="85" t="str">
        <f>'M14 Version 4'!AF133</f>
        <v>NN</v>
      </c>
      <c r="BA152" s="85" t="str">
        <f>'M14 Version 4'!AK133</f>
        <v>A4</v>
      </c>
      <c r="BB152" s="19" t="str">
        <f t="shared" si="3"/>
        <v>M14-1</v>
      </c>
      <c r="BC152" s="16">
        <v>46194</v>
      </c>
      <c r="BD152" s="13" t="str">
        <f t="shared" si="5"/>
        <v xml:space="preserve">PEPE2 / Feld </v>
      </c>
    </row>
    <row r="153" spans="44:56" x14ac:dyDescent="0.25">
      <c r="AR153" s="19" t="str">
        <f>'M14 Version 4'!A134</f>
        <v>M14-1</v>
      </c>
      <c r="AS153" s="13">
        <f>'M14 Version 4'!D134</f>
        <v>50</v>
      </c>
      <c r="AT153" s="140" t="str">
        <f>'M14 Version 4'!F134</f>
        <v>E</v>
      </c>
      <c r="AU153" s="84" t="str">
        <f>'M14 Version 4'!I134</f>
        <v>14:00</v>
      </c>
      <c r="AV153" s="85">
        <f>'M14 Version 4'!L134</f>
        <v>2</v>
      </c>
      <c r="AW153" s="85" t="str">
        <f>'M14 Version 4'!N134</f>
        <v>D1</v>
      </c>
      <c r="AX153" s="85" t="str">
        <f>'M14 Version 4'!R134</f>
        <v>A1</v>
      </c>
      <c r="AY153" s="85" t="str">
        <f>'M14 Version 4'!AB134</f>
        <v>NN</v>
      </c>
      <c r="AZ153" s="85" t="str">
        <f>'M14 Version 4'!AF134</f>
        <v>NN</v>
      </c>
      <c r="BA153" s="85" t="str">
        <f>'M14 Version 4'!AK134</f>
        <v>B3</v>
      </c>
      <c r="BB153" s="19" t="str">
        <f t="shared" si="3"/>
        <v>M14-1</v>
      </c>
      <c r="BC153" s="16">
        <v>46194</v>
      </c>
      <c r="BD153" s="13" t="str">
        <f t="shared" si="5"/>
        <v xml:space="preserve">PEPE2 / Feld </v>
      </c>
    </row>
    <row r="154" spans="44:56" x14ac:dyDescent="0.25">
      <c r="AR154" s="19" t="str">
        <f>'M14 Version 4'!A135</f>
        <v>M14-1</v>
      </c>
      <c r="AS154" s="13">
        <f>'M14 Version 4'!D135</f>
        <v>51</v>
      </c>
      <c r="AT154" s="140" t="str">
        <f>'M14 Version 4'!F135</f>
        <v>F</v>
      </c>
      <c r="AU154" s="84" t="str">
        <f>'M14 Version 4'!I135</f>
        <v>14:00</v>
      </c>
      <c r="AV154" s="85">
        <f>'M14 Version 4'!L135</f>
        <v>3</v>
      </c>
      <c r="AW154" s="85" t="str">
        <f>'M14 Version 4'!N135</f>
        <v>B2</v>
      </c>
      <c r="AX154" s="85" t="str">
        <f>'M14 Version 4'!R135</f>
        <v>C2</v>
      </c>
      <c r="AY154" s="85" t="str">
        <f>'M14 Version 4'!AB135</f>
        <v>NN</v>
      </c>
      <c r="AZ154" s="85" t="str">
        <f>'M14 Version 4'!AF135</f>
        <v>NN</v>
      </c>
      <c r="BA154" s="85" t="str">
        <f>'M14 Version 4'!AK135</f>
        <v>B4</v>
      </c>
      <c r="BB154" s="19" t="str">
        <f t="shared" si="3"/>
        <v>M14-1</v>
      </c>
      <c r="BC154" s="16">
        <v>46194</v>
      </c>
      <c r="BD154" s="13" t="str">
        <f t="shared" si="5"/>
        <v xml:space="preserve">PEPE1 / Feld </v>
      </c>
    </row>
    <row r="155" spans="44:56" x14ac:dyDescent="0.25">
      <c r="AR155" s="19" t="str">
        <f>'M14 Version 4'!A136</f>
        <v>M14-1</v>
      </c>
      <c r="AS155" s="13">
        <f>'M14 Version 4'!D136</f>
        <v>52</v>
      </c>
      <c r="AT155" s="140" t="str">
        <f>'M14 Version 4'!F136</f>
        <v>F</v>
      </c>
      <c r="AU155" s="84" t="str">
        <f>'M14 Version 4'!I136</f>
        <v>15:00</v>
      </c>
      <c r="AV155" s="85">
        <f>'M14 Version 4'!L136</f>
        <v>1</v>
      </c>
      <c r="AW155" s="85" t="str">
        <f>'M14 Version 4'!N136</f>
        <v>D2</v>
      </c>
      <c r="AX155" s="85" t="str">
        <f>'M14 Version 4'!R136</f>
        <v>A2</v>
      </c>
      <c r="AY155" s="85" t="str">
        <f>'M14 Version 4'!AB136</f>
        <v>NN</v>
      </c>
      <c r="AZ155" s="85" t="str">
        <f>'M14 Version 4'!AF136</f>
        <v>NN</v>
      </c>
      <c r="BA155" s="85" t="str">
        <f>'M14 Version 4'!AK136</f>
        <v>C1</v>
      </c>
      <c r="BB155" s="19" t="str">
        <f t="shared" si="3"/>
        <v>M14-1</v>
      </c>
      <c r="BC155" s="16">
        <v>46194</v>
      </c>
      <c r="BD155" s="13" t="str">
        <f t="shared" si="5"/>
        <v xml:space="preserve">PEPE2 / Feld </v>
      </c>
    </row>
    <row r="156" spans="44:56" x14ac:dyDescent="0.25">
      <c r="AR156" s="19" t="str">
        <f>'M14 Version 4'!A137</f>
        <v>M14-1</v>
      </c>
      <c r="AS156" s="13">
        <f>'M14 Version 4'!D137</f>
        <v>53</v>
      </c>
      <c r="AT156" s="140">
        <f>'M14 Version 4'!F137</f>
        <v>0</v>
      </c>
      <c r="AU156" s="84" t="str">
        <f>'M14 Version 4'!I137</f>
        <v>15:00</v>
      </c>
      <c r="AV156" s="85">
        <f>'M14 Version 4'!L137</f>
        <v>1</v>
      </c>
      <c r="AW156" s="85" t="str">
        <f>'M14 Version 4'!N137</f>
        <v>G1</v>
      </c>
      <c r="AX156" s="85" t="str">
        <f>'M14 Version 4'!R137</f>
        <v>H1</v>
      </c>
      <c r="AY156" s="85" t="str">
        <f>'M14 Version 4'!AB137</f>
        <v>NN</v>
      </c>
      <c r="AZ156" s="85" t="str">
        <f>'M14 Version 4'!AF137</f>
        <v>NN</v>
      </c>
      <c r="BA156" s="85" t="str">
        <f>'M14 Version 4'!AK137</f>
        <v>G3</v>
      </c>
      <c r="BB156" s="19" t="str">
        <f t="shared" si="3"/>
        <v>M14-1</v>
      </c>
      <c r="BC156" s="16">
        <v>46194</v>
      </c>
      <c r="BD156" s="13" t="str">
        <f t="shared" si="5"/>
        <v xml:space="preserve">PEPE2 / Feld </v>
      </c>
    </row>
    <row r="157" spans="44:56" x14ac:dyDescent="0.25">
      <c r="AR157" s="19" t="str">
        <f>'M14 Version 4'!A138</f>
        <v>M14-1</v>
      </c>
      <c r="AS157" s="13">
        <f>'M14 Version 4'!D138</f>
        <v>54</v>
      </c>
      <c r="AT157" s="140">
        <f>'M14 Version 4'!F138</f>
        <v>0</v>
      </c>
      <c r="AU157" s="84" t="str">
        <f>'M14 Version 4'!I138</f>
        <v>15:00</v>
      </c>
      <c r="AV157" s="85">
        <f>'M14 Version 4'!L138</f>
        <v>2</v>
      </c>
      <c r="AW157" s="85" t="str">
        <f>'M14 Version 4'!N138</f>
        <v>G2</v>
      </c>
      <c r="AX157" s="85" t="str">
        <f>'M14 Version 4'!R138</f>
        <v>H2</v>
      </c>
      <c r="AY157" s="85" t="str">
        <f>'M14 Version 4'!AB138</f>
        <v>NN</v>
      </c>
      <c r="AZ157" s="85" t="str">
        <f>'M14 Version 4'!AF138</f>
        <v>NN</v>
      </c>
      <c r="BA157" s="85" t="str">
        <f>'M14 Version 4'!AK138</f>
        <v>G4</v>
      </c>
      <c r="BB157" s="19" t="str">
        <f t="shared" si="3"/>
        <v>M14-1</v>
      </c>
      <c r="BC157" s="16">
        <v>46194</v>
      </c>
      <c r="BD157" s="13" t="str">
        <f t="shared" si="5"/>
        <v xml:space="preserve">PEPE2 / Feld </v>
      </c>
    </row>
    <row r="158" spans="44:56" x14ac:dyDescent="0.25">
      <c r="AR158" s="19" t="str">
        <f>'M14 Version 4'!A142</f>
        <v>M14-1</v>
      </c>
      <c r="AS158" s="13">
        <f>'M14 Version 4'!D142</f>
        <v>55</v>
      </c>
      <c r="AT158" s="140">
        <f>'M14 Version 4'!F142</f>
        <v>0</v>
      </c>
      <c r="AU158" s="84" t="str">
        <f>'M14 Version 4'!I142</f>
        <v>16:00</v>
      </c>
      <c r="AV158" s="85">
        <f>'M14 Version 4'!L142</f>
        <v>1</v>
      </c>
      <c r="AW158" s="85" t="str">
        <f>'M14 Version 4'!N142</f>
        <v>G3</v>
      </c>
      <c r="AX158" s="85" t="str">
        <f>'M14 Version 4'!R142</f>
        <v>H3</v>
      </c>
      <c r="AY158" s="85" t="str">
        <f>'M14 Version 4'!AB142</f>
        <v>NN</v>
      </c>
      <c r="AZ158" s="85" t="str">
        <f>'M14 Version 4'!AF142</f>
        <v>NN</v>
      </c>
      <c r="BA158" s="85" t="str">
        <f>'M14 Version 4'!AK142</f>
        <v>H1</v>
      </c>
      <c r="BB158" s="19" t="str">
        <f t="shared" si="3"/>
        <v>M14-1</v>
      </c>
      <c r="BC158" s="16">
        <v>46194</v>
      </c>
      <c r="BD158" s="13" t="str">
        <f t="shared" si="5"/>
        <v xml:space="preserve">PEPE2 / Feld </v>
      </c>
    </row>
    <row r="159" spans="44:56" x14ac:dyDescent="0.25">
      <c r="AR159" s="19" t="str">
        <f>'M14 Version 4'!A143</f>
        <v>M14-1</v>
      </c>
      <c r="AS159" s="13">
        <f>'M14 Version 4'!D143</f>
        <v>56</v>
      </c>
      <c r="AT159" s="140">
        <f>'M14 Version 4'!F143</f>
        <v>0</v>
      </c>
      <c r="AU159" s="84" t="str">
        <f>'M14 Version 4'!I143</f>
        <v>16:00</v>
      </c>
      <c r="AV159" s="85">
        <f>'M14 Version 4'!L143</f>
        <v>2</v>
      </c>
      <c r="AW159" s="85" t="str">
        <f>'M14 Version 4'!N143</f>
        <v>G4</v>
      </c>
      <c r="AX159" s="85" t="str">
        <f>'M14 Version 4'!R143</f>
        <v>H4</v>
      </c>
      <c r="AY159" s="85" t="str">
        <f>'M14 Version 4'!AB143</f>
        <v>NN</v>
      </c>
      <c r="AZ159" s="85" t="str">
        <f>'M14 Version 4'!AF143</f>
        <v>NN</v>
      </c>
      <c r="BA159" s="85" t="str">
        <f>'M14 Version 4'!AK143</f>
        <v>H2</v>
      </c>
      <c r="BB159" s="19" t="str">
        <f t="shared" si="3"/>
        <v>M14-1</v>
      </c>
      <c r="BC159" s="16">
        <v>46194</v>
      </c>
      <c r="BD159" s="13" t="str">
        <f t="shared" si="5"/>
        <v xml:space="preserve">PEPE2 / Feld </v>
      </c>
    </row>
    <row r="160" spans="44:56" x14ac:dyDescent="0.25">
      <c r="AR160" s="19" t="str">
        <f>'M14 Version 4'!A144</f>
        <v>M14-1</v>
      </c>
      <c r="AS160" s="13">
        <f>'M14 Version 4'!D144</f>
        <v>57</v>
      </c>
      <c r="AT160" s="140" t="str">
        <f>'M14 Version 4'!F144</f>
        <v>E</v>
      </c>
      <c r="AU160" s="84" t="str">
        <f>'M14 Version 4'!I144</f>
        <v>16:00</v>
      </c>
      <c r="AV160" s="85">
        <f>'M14 Version 4'!L144</f>
        <v>3</v>
      </c>
      <c r="AW160" s="85" t="str">
        <f>'M14 Version 4'!N144</f>
        <v>A1</v>
      </c>
      <c r="AX160" s="85" t="str">
        <f>'M14 Version 4'!R144</f>
        <v>C1</v>
      </c>
      <c r="AY160" s="85" t="str">
        <f>'M14 Version 4'!AB144</f>
        <v>NN</v>
      </c>
      <c r="AZ160" s="85" t="str">
        <f>'M14 Version 4'!AF144</f>
        <v>NN</v>
      </c>
      <c r="BA160" s="85" t="str">
        <f>'M14 Version 4'!AK144</f>
        <v>H2</v>
      </c>
      <c r="BB160" s="19" t="str">
        <f t="shared" si="3"/>
        <v>M14-1</v>
      </c>
      <c r="BC160" s="16">
        <v>46194</v>
      </c>
      <c r="BD160" s="13" t="str">
        <f t="shared" si="5"/>
        <v xml:space="preserve">PEPE1 / Feld </v>
      </c>
    </row>
    <row r="161" spans="44:56" x14ac:dyDescent="0.25">
      <c r="AR161" s="19" t="str">
        <f>'M14 Version 4'!A145</f>
        <v>M14-1</v>
      </c>
      <c r="AS161" s="13">
        <f>'M14 Version 4'!D145</f>
        <v>58</v>
      </c>
      <c r="AT161" s="140" t="str">
        <f>'M14 Version 4'!F145</f>
        <v>E</v>
      </c>
      <c r="AU161" s="84" t="str">
        <f>'M14 Version 4'!I145</f>
        <v>17:00</v>
      </c>
      <c r="AV161" s="85">
        <f>'M14 Version 4'!L145</f>
        <v>1</v>
      </c>
      <c r="AW161" s="85" t="str">
        <f>'M14 Version 4'!N145</f>
        <v>B1</v>
      </c>
      <c r="AX161" s="85" t="str">
        <f>'M14 Version 4'!R145</f>
        <v>D1</v>
      </c>
      <c r="AY161" s="85" t="str">
        <f>'M14 Version 4'!AB145</f>
        <v>NN</v>
      </c>
      <c r="AZ161" s="85" t="str">
        <f>'M14 Version 4'!AF145</f>
        <v>NN</v>
      </c>
      <c r="BA161" s="85" t="str">
        <f>'M14 Version 4'!AK145</f>
        <v>H3</v>
      </c>
      <c r="BB161" s="19" t="str">
        <f t="shared" si="3"/>
        <v>M14-1</v>
      </c>
      <c r="BC161" s="16">
        <v>46194</v>
      </c>
      <c r="BD161" s="13" t="str">
        <f t="shared" si="5"/>
        <v xml:space="preserve">PEPE2 / Feld </v>
      </c>
    </row>
    <row r="162" spans="44:56" x14ac:dyDescent="0.25">
      <c r="AR162" s="19" t="str">
        <f>'M14 Version 4'!A146</f>
        <v>M14-1</v>
      </c>
      <c r="AS162" s="13">
        <f>'M14 Version 4'!D146</f>
        <v>59</v>
      </c>
      <c r="AT162" s="140" t="str">
        <f>'M14 Version 4'!F146</f>
        <v>F</v>
      </c>
      <c r="AU162" s="84" t="str">
        <f>'M14 Version 4'!I146</f>
        <v>17:00</v>
      </c>
      <c r="AV162" s="85">
        <f>'M14 Version 4'!L146</f>
        <v>2</v>
      </c>
      <c r="AW162" s="85" t="str">
        <f>'M14 Version 4'!N146</f>
        <v>A2</v>
      </c>
      <c r="AX162" s="85" t="str">
        <f>'M14 Version 4'!R146</f>
        <v>C2</v>
      </c>
      <c r="AY162" s="85" t="str">
        <f>'M14 Version 4'!AB146</f>
        <v>NN</v>
      </c>
      <c r="AZ162" s="85" t="str">
        <f>'M14 Version 4'!AF146</f>
        <v>NN</v>
      </c>
      <c r="BA162" s="85" t="str">
        <f>'M14 Version 4'!AK146</f>
        <v>H4</v>
      </c>
      <c r="BB162" s="19" t="str">
        <f t="shared" si="3"/>
        <v>M14-1</v>
      </c>
      <c r="BC162" s="16">
        <v>46194</v>
      </c>
      <c r="BD162" s="13" t="str">
        <f t="shared" si="5"/>
        <v xml:space="preserve">PEPE2 / Feld </v>
      </c>
    </row>
    <row r="163" spans="44:56" x14ac:dyDescent="0.25">
      <c r="AR163" s="19" t="str">
        <f>'M14 Version 4'!A147</f>
        <v>M14-1</v>
      </c>
      <c r="AS163" s="13">
        <f>'M14 Version 4'!D147</f>
        <v>60</v>
      </c>
      <c r="AT163" s="140" t="str">
        <f>'M14 Version 4'!F147</f>
        <v>F</v>
      </c>
      <c r="AU163" s="84" t="str">
        <f>'M14 Version 4'!I147</f>
        <v>17:00</v>
      </c>
      <c r="AV163" s="85">
        <f>'M14 Version 4'!L147</f>
        <v>3</v>
      </c>
      <c r="AW163" s="85" t="str">
        <f>'M14 Version 4'!N147</f>
        <v>B2</v>
      </c>
      <c r="AX163" s="85" t="str">
        <f>'M14 Version 4'!R147</f>
        <v>D2</v>
      </c>
      <c r="AY163" s="85" t="str">
        <f>'M14 Version 4'!AB147</f>
        <v>NN</v>
      </c>
      <c r="AZ163" s="85" t="str">
        <f>'M14 Version 4'!AF147</f>
        <v>NN</v>
      </c>
      <c r="BA163" s="85" t="str">
        <f>'M14 Version 4'!AK147</f>
        <v>C1</v>
      </c>
      <c r="BB163" s="19" t="str">
        <f t="shared" ref="BB163" si="6">AR163</f>
        <v>M14-1</v>
      </c>
      <c r="BC163" s="16">
        <v>46194</v>
      </c>
      <c r="BD163" s="13" t="str">
        <f t="shared" si="5"/>
        <v xml:space="preserve">PEPE1 / Feld </v>
      </c>
    </row>
  </sheetData>
  <sheetProtection sheet="1" selectLockedCells="1"/>
  <mergeCells count="223">
    <mergeCell ref="I1:Q1"/>
    <mergeCell ref="C2:AN2"/>
    <mergeCell ref="AG14:AG15"/>
    <mergeCell ref="AH14:AH15"/>
    <mergeCell ref="AI14:AI15"/>
    <mergeCell ref="AJ14:AJ15"/>
    <mergeCell ref="AK14:AK15"/>
    <mergeCell ref="Z12:Z13"/>
    <mergeCell ref="AA12:AA13"/>
    <mergeCell ref="AH12:AH13"/>
    <mergeCell ref="AI12:AI13"/>
    <mergeCell ref="AJ12:AJ13"/>
    <mergeCell ref="AK12:AK13"/>
    <mergeCell ref="C3:G3"/>
    <mergeCell ref="H3:P3"/>
    <mergeCell ref="Q3:V3"/>
    <mergeCell ref="W3:AE3"/>
    <mergeCell ref="C5:D5"/>
    <mergeCell ref="E5:I5"/>
    <mergeCell ref="J5:L5"/>
    <mergeCell ref="M5:Q5"/>
    <mergeCell ref="S5:T5"/>
    <mergeCell ref="U5:X5"/>
    <mergeCell ref="Y5:AA5"/>
    <mergeCell ref="Q27:R27"/>
    <mergeCell ref="C18:D18"/>
    <mergeCell ref="F18:O18"/>
    <mergeCell ref="Q18:R18"/>
    <mergeCell ref="C19:D19"/>
    <mergeCell ref="F19:O19"/>
    <mergeCell ref="Q19:R19"/>
    <mergeCell ref="C20:D20"/>
    <mergeCell ref="F20:O20"/>
    <mergeCell ref="Q20:R20"/>
    <mergeCell ref="AB37:AB38"/>
    <mergeCell ref="C28:D28"/>
    <mergeCell ref="F28:O28"/>
    <mergeCell ref="Q28:R28"/>
    <mergeCell ref="C21:D21"/>
    <mergeCell ref="F21:O21"/>
    <mergeCell ref="Q21:R21"/>
    <mergeCell ref="C22:D22"/>
    <mergeCell ref="F22:O22"/>
    <mergeCell ref="Q22:R22"/>
    <mergeCell ref="C23:D23"/>
    <mergeCell ref="F23:O23"/>
    <mergeCell ref="Q23:R23"/>
    <mergeCell ref="C24:D24"/>
    <mergeCell ref="F24:O24"/>
    <mergeCell ref="Q24:R24"/>
    <mergeCell ref="C25:D25"/>
    <mergeCell ref="F25:O25"/>
    <mergeCell ref="Q25:R25"/>
    <mergeCell ref="C26:D26"/>
    <mergeCell ref="F26:O26"/>
    <mergeCell ref="Q26:R26"/>
    <mergeCell ref="C27:D27"/>
    <mergeCell ref="F27:O27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Z35:Z36"/>
    <mergeCell ref="C29:D29"/>
    <mergeCell ref="F29:O29"/>
    <mergeCell ref="Q29:R29"/>
    <mergeCell ref="D30:F30"/>
    <mergeCell ref="H30:O30"/>
    <mergeCell ref="D31:F31"/>
    <mergeCell ref="H31:O31"/>
    <mergeCell ref="H32:U33"/>
    <mergeCell ref="D35:H35"/>
    <mergeCell ref="L35:M35"/>
    <mergeCell ref="Q35:R35"/>
    <mergeCell ref="C44:D44"/>
    <mergeCell ref="F44:O44"/>
    <mergeCell ref="Q44:R44"/>
    <mergeCell ref="C45:D45"/>
    <mergeCell ref="F45:O45"/>
    <mergeCell ref="Q45:R45"/>
    <mergeCell ref="C46:D46"/>
    <mergeCell ref="F46:O46"/>
    <mergeCell ref="Q46:R46"/>
    <mergeCell ref="C41:D41"/>
    <mergeCell ref="F41:O41"/>
    <mergeCell ref="Q41:R41"/>
    <mergeCell ref="C42:D42"/>
    <mergeCell ref="F42:O42"/>
    <mergeCell ref="Q42:R42"/>
    <mergeCell ref="C43:D43"/>
    <mergeCell ref="F43:O43"/>
    <mergeCell ref="Q43:R43"/>
    <mergeCell ref="Q47:R47"/>
    <mergeCell ref="D53:F53"/>
    <mergeCell ref="H53:O53"/>
    <mergeCell ref="D54:F54"/>
    <mergeCell ref="H54:O54"/>
    <mergeCell ref="AC56:AI58"/>
    <mergeCell ref="AK56:AN60"/>
    <mergeCell ref="C49:D49"/>
    <mergeCell ref="F49:O49"/>
    <mergeCell ref="Q49:R49"/>
    <mergeCell ref="C50:D50"/>
    <mergeCell ref="F50:O50"/>
    <mergeCell ref="Q50:R50"/>
    <mergeCell ref="C51:D51"/>
    <mergeCell ref="F51:O51"/>
    <mergeCell ref="Q51:R51"/>
    <mergeCell ref="C52:D52"/>
    <mergeCell ref="F52:O52"/>
    <mergeCell ref="Q52:R52"/>
    <mergeCell ref="C48:D48"/>
    <mergeCell ref="F48:O48"/>
    <mergeCell ref="Q48:R48"/>
    <mergeCell ref="C47:D47"/>
    <mergeCell ref="F47:O47"/>
    <mergeCell ref="C73:J73"/>
    <mergeCell ref="K73:U73"/>
    <mergeCell ref="V73:X73"/>
    <mergeCell ref="E55:J56"/>
    <mergeCell ref="K55:N56"/>
    <mergeCell ref="U55:W56"/>
    <mergeCell ref="O56:Q56"/>
    <mergeCell ref="X56:Z56"/>
    <mergeCell ref="E57:J58"/>
    <mergeCell ref="K57:N58"/>
    <mergeCell ref="U57:W58"/>
    <mergeCell ref="O58:Q58"/>
    <mergeCell ref="X58:Z58"/>
    <mergeCell ref="E59:J60"/>
    <mergeCell ref="K59:N60"/>
    <mergeCell ref="U59:W60"/>
    <mergeCell ref="O60:Q60"/>
    <mergeCell ref="E61:N62"/>
    <mergeCell ref="O62:Z62"/>
    <mergeCell ref="C65:J65"/>
    <mergeCell ref="K65:U65"/>
    <mergeCell ref="V65:X65"/>
    <mergeCell ref="C68:J68"/>
    <mergeCell ref="K68:U68"/>
    <mergeCell ref="AB5:AM5"/>
    <mergeCell ref="C7:F7"/>
    <mergeCell ref="G7:I7"/>
    <mergeCell ref="J7:L7"/>
    <mergeCell ref="M7:S7"/>
    <mergeCell ref="T7:V7"/>
    <mergeCell ref="W7:X7"/>
    <mergeCell ref="Y7:AA7"/>
    <mergeCell ref="AB7:AM7"/>
    <mergeCell ref="H9:U10"/>
    <mergeCell ref="Z9:AN9"/>
    <mergeCell ref="Z10:AA10"/>
    <mergeCell ref="AC10:AD10"/>
    <mergeCell ref="AE10:AF10"/>
    <mergeCell ref="AH10:AI10"/>
    <mergeCell ref="AJ10:AK10"/>
    <mergeCell ref="AM10:AN10"/>
    <mergeCell ref="D12:H12"/>
    <mergeCell ref="L12:M12"/>
    <mergeCell ref="Q12:R12"/>
    <mergeCell ref="AN12:AN13"/>
    <mergeCell ref="AF12:AF13"/>
    <mergeCell ref="AG12:AG13"/>
    <mergeCell ref="AL12:AL13"/>
    <mergeCell ref="AM12:AM13"/>
    <mergeCell ref="AB12:AB13"/>
    <mergeCell ref="AC12:AC13"/>
    <mergeCell ref="AD12:AD13"/>
    <mergeCell ref="AE12:AE13"/>
    <mergeCell ref="AC37:AC38"/>
    <mergeCell ref="AD37:AD38"/>
    <mergeCell ref="AG35:AG36"/>
    <mergeCell ref="D14:H14"/>
    <mergeCell ref="L14:M14"/>
    <mergeCell ref="Q14:R14"/>
    <mergeCell ref="AN14:AN15"/>
    <mergeCell ref="C16:D17"/>
    <mergeCell ref="E16:P17"/>
    <mergeCell ref="Q16:R17"/>
    <mergeCell ref="S16:S17"/>
    <mergeCell ref="T16:X16"/>
    <mergeCell ref="Z14:Z15"/>
    <mergeCell ref="AA14:AA15"/>
    <mergeCell ref="AL14:AL15"/>
    <mergeCell ref="AM14:AM15"/>
    <mergeCell ref="AB14:AB15"/>
    <mergeCell ref="AC14:AC15"/>
    <mergeCell ref="AD14:AD15"/>
    <mergeCell ref="AE14:AE15"/>
    <mergeCell ref="AF14:AF15"/>
    <mergeCell ref="AF35:AF36"/>
    <mergeCell ref="AK37:AK38"/>
    <mergeCell ref="AL37:AL38"/>
    <mergeCell ref="V68:X68"/>
    <mergeCell ref="C71:J71"/>
    <mergeCell ref="K71:U71"/>
    <mergeCell ref="V71:X71"/>
    <mergeCell ref="AN35:AN36"/>
    <mergeCell ref="D37:H37"/>
    <mergeCell ref="L37:M37"/>
    <mergeCell ref="Q37:R37"/>
    <mergeCell ref="AN37:AN38"/>
    <mergeCell ref="C39:D40"/>
    <mergeCell ref="E39:P40"/>
    <mergeCell ref="Q39:R40"/>
    <mergeCell ref="S39:S40"/>
    <mergeCell ref="T39:X39"/>
    <mergeCell ref="AM37:AM38"/>
    <mergeCell ref="AE37:AE38"/>
    <mergeCell ref="AF37:AF38"/>
    <mergeCell ref="AG37:AG38"/>
    <mergeCell ref="AH37:AH38"/>
    <mergeCell ref="AI37:AI38"/>
    <mergeCell ref="AJ37:AJ38"/>
    <mergeCell ref="AM35:AM36"/>
    <mergeCell ref="Z37:Z38"/>
    <mergeCell ref="AA37:AA38"/>
  </mergeCells>
  <dataValidations count="1">
    <dataValidation type="list" allowBlank="1" showInputMessage="1" showErrorMessage="1" sqref="I1:Q1" xr:uid="{CB7EDA22-44DB-429F-9D5A-43839857D45D}">
      <formula1>$AS$104:$AS$163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B3FD6D-AE95-4A10-B5F1-B018E2094E1F}"/>
</file>

<file path=customXml/itemProps2.xml><?xml version="1.0" encoding="utf-8"?>
<ds:datastoreItem xmlns:ds="http://schemas.openxmlformats.org/officeDocument/2006/customXml" ds:itemID="{080CDECA-6B9D-427C-BA66-D4059FD07C5C}"/>
</file>

<file path=customXml/itemProps3.xml><?xml version="1.0" encoding="utf-8"?>
<ds:datastoreItem xmlns:ds="http://schemas.openxmlformats.org/officeDocument/2006/customXml" ds:itemID="{E6B1E378-19D2-4699-8BBA-70703BABDFA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M14 Version 4</vt:lpstr>
      <vt:lpstr>Tabelle1</vt:lpstr>
      <vt:lpstr>M14 Version 4 ohne Tabellen</vt:lpstr>
      <vt:lpstr>SBB zum Ausdrucken</vt:lpstr>
      <vt:lpstr>'M14 Version 4'!Druckbereich</vt:lpstr>
      <vt:lpstr>'M14 Version 4 ohne Tabellen'!Druckbereich</vt:lpstr>
      <vt:lpstr>'SBB zum Ausdrucken'!Druckbereich</vt:lpstr>
      <vt:lpstr>Tabelle1!Druckbereich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Stephan Detgen</cp:lastModifiedBy>
  <cp:lastPrinted>2026-06-18T11:22:51Z</cp:lastPrinted>
  <dcterms:created xsi:type="dcterms:W3CDTF">2025-05-27T14:28:00Z</dcterms:created>
  <dcterms:modified xsi:type="dcterms:W3CDTF">2026-06-18T12:05:06Z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2025-05-27T14:28:02Z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065b789a-c32c-4b01-8019-b3e459c3bb86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